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IF 2o TRIMESTRE 2026\"/>
    </mc:Choice>
  </mc:AlternateContent>
  <xr:revisionPtr revIDLastSave="0" documentId="13_ncr:1_{0982FFA8-2D86-49B1-8574-F1F8B9ED1CB4}" xr6:coauthVersionLast="36" xr6:coauthVersionMax="36" xr10:uidLastSave="{00000000-0000-0000-0000-000000000000}"/>
  <bookViews>
    <workbookView xWindow="0" yWindow="0" windowWidth="20490" windowHeight="7125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s="1"/>
  <c r="C40" i="64" l="1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<sst xmlns="http://schemas.openxmlformats.org/spreadsheetml/2006/main" count="891" uniqueCount="609">
  <si>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</si>
  <si>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</si>
  <si>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</si>
  <si>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</si>
  <si>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</si>
  <si>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</si>
  <si>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</si>
  <si>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</si>
  <si>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</si>
  <si>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</si>
  <si>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</si>
  <si>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</si>
  <si>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</si>
  <si>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</si>
  <si>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</si>
  <si>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</si>
  <si>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</si>
  <si>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</si>
  <si>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</si>
  <si>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</si>
  <si>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</si>
  <si>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</si>
  <si>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</si>
  <si>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</si>
  <si>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</si>
  <si>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</si>
  <si>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</si>
  <si>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</si>
  <si>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</si>
  <si>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</si>
  <si>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</si>
  <si>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</si>
  <si>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</si>
  <si>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</si>
  <si>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</si>
  <si>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</si>
  <si>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</si>
  <si>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</si>
  <si>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</si>
  <si>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</si>
  <si>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</si>
  <si>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</si>
  <si>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</si>
  <si>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</si>
  <si>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</si>
  <si>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</si>
  <si>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</si>
  <si>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</si>
  <si>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</si>
  <si>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</si>
  <si>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</si>
  <si>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</si>
  <si>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</si>
  <si>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</si>
  <si>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</si>
  <si>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</si>
  <si>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</si>
  <si>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</si>
  <si>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</si>
  <si>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</si>
  <si>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</si>
  <si>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</si>
  <si>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</si>
  <si>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</si>
  <si>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</si>
  <si>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</si>
  <si>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</si>
  <si>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</si>
  <si>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</si>
  <si>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</si>
  <si>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</si>
  <si>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</si>
  <si>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</si>
  <si>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</si>
  <si>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</si>
  <si>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</si>
  <si>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</si>
  <si>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</si>
  <si>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</si>
  <si>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</si>
  <si>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</si>
  <si>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</si>
  <si>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</si>
  <si>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</si>
  <si>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</si>
  <si>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</si>
  <si>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</si>
  <si>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</si>
  <si>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</si>
  <si>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</si>
  <si>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</si>
  <si>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</si>
  <si>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</si>
  <si>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</si>
  <si>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</si>
  <si>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</si>
  <si>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</si>
  <si>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</si>
  <si>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</si>
  <si>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</si>
  <si>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</si>
  <si>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</si>
  <si>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</si>
  <si>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</si>
  <si>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</si>
  <si>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</si>
  <si>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</si>
  <si>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</si>
  <si>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</si>
  <si>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</si>
  <si>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</si>
  <si>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</si>
  <si>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</si>
  <si>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</si>
  <si>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</si>
  <si>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</si>
  <si>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</si>
  <si>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</si>
  <si>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</si>
  <si>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</si>
  <si>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</si>
  <si>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</si>
  <si>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</si>
  <si>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</si>
  <si>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</si>
  <si>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</si>
  <si>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</si>
  <si>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</si>
  <si>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</si>
  <si>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</si>
  <si>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</si>
  <si>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</si>
  <si>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</si>
  <si>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</si>
  <si>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</si>
  <si>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</si>
  <si>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</si>
  <si>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</si>
  <si>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</si>
  <si>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</si>
  <si>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</si>
  <si>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</si>
  <si>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</si>
  <si>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</si>
  <si>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</si>
  <si>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</si>
  <si>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</si>
  <si>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</si>
  <si>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</si>
  <si>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</si>
  <si>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</si>
  <si>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</si>
  <si>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</si>
  <si>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</si>
  <si>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</si>
  <si>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</si>
  <si>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</si>
  <si>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</si>
  <si>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</si>
  <si>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</si>
  <si>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</si>
  <si>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</si>
  <si>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</si>
  <si>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</si>
  <si>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</si>
  <si>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</si>
  <si>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</si>
  <si>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</si>
  <si>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</si>
  <si>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</si>
  <si>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</si>
  <si>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</si>
  <si>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</si>
  <si>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</si>
  <si>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</si>
  <si>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</si>
  <si>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</si>
  <si>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</si>
  <si>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</si>
  <si>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</si>
  <si>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</si>
  <si>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</si>
  <si>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</si>
  <si>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</si>
  <si>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</si>
  <si>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</si>
  <si>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</si>
  <si>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</si>
  <si>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</si>
  <si>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</si>
  <si>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</si>
  <si>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</si>
  <si>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</si>
  <si>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</si>
  <si>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</si>
  <si>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</si>
  <si>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</si>
  <si>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</si>
  <si>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</si>
  <si>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</si>
  <si>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</si>
  <si>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</si>
  <si>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</si>
  <si>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</si>
  <si>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</si>
  <si>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</si>
  <si>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</si>
  <si>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</si>
  <si>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</si>
  <si>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</si>
  <si>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</si>
  <si>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</si>
  <si>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</si>
  <si>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</si>
  <si>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</si>
  <si>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</si>
  <si>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</si>
  <si>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</si>
  <si>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</si>
  <si>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</si>
  <si>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</si>
  <si>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</si>
  <si>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</si>
  <si>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</si>
  <si>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</si>
  <si>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</si>
  <si>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</si>
  <si>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</si>
  <si>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</si>
  <si>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</si>
  <si>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</si>
  <si>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</si>
  <si>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</si>
  <si>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</si>
  <si>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</si>
  <si>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</si>
  <si>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</si>
  <si>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</si>
  <si>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</si>
  <si>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</si>
  <si>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</si>
  <si>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</si>
  <si>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</si>
  <si>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</si>
  <si>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</si>
  <si>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</si>
  <si>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</si>
  <si>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</si>
  <si>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</si>
  <si>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</si>
  <si>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</si>
  <si>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</si>
  <si>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</si>
  <si>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</si>
  <si>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</si>
  <si>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</si>
  <si>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</si>
  <si>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</si>
  <si>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</si>
  <si>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</si>
  <si>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</si>
  <si>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</si>
  <si>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</si>
  <si>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</si>
  <si>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</si>
  <si>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</si>
  <si>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</si>
  <si>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</si>
  <si>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</si>
  <si>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</si>
  <si>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</si>
  <si>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</si>
  <si>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</si>
  <si>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</si>
  <si>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</si>
  <si>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</si>
  <si>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</si>
  <si>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</si>
  <si>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</si>
  <si>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</si>
  <si>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</si>
  <si>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</si>
  <si>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</si>
  <si>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</si>
  <si>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</si>
  <si>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</si>
  <si>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</si>
  <si>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</si>
  <si>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</si>
  <si>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</si>
  <si>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</si>
  <si>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</si>
  <si>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</si>
  <si>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</si>
  <si>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</si>
  <si>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</si>
  <si>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</si>
  <si>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</si>
  <si>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</si>
  <si>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</si>
  <si>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</si>
  <si>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</si>
  <si>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</si>
  <si>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</si>
  <si>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</si>
  <si>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</si>
  <si>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</si>
  <si>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</si>
  <si>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</si>
  <si>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</si>
  <si>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</si>
  <si>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</si>
  <si>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</si>
  <si>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</si>
  <si>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</si>
  <si>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</si>
  <si>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</si>
  <si>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</si>
  <si>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</si>
  <si>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</si>
  <si>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</si>
  <si>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</si>
  <si>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</si>
  <si>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</si>
  <si>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</si>
  <si>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</si>
  <si>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</si>
  <si>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</si>
  <si>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</si>
  <si>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</si>
  <si>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</si>
  <si>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</si>
  <si>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</si>
  <si>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</si>
  <si>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</si>
  <si>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</si>
  <si>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</si>
  <si>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</si>
  <si>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</si>
  <si>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</si>
  <si>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</si>
  <si>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</si>
  <si>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</si>
  <si>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</si>
  <si>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</si>
  <si>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</si>
  <si>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</si>
  <si>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</si>
  <si>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</si>
  <si>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</si>
  <si>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</si>
  <si>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</si>
  <si>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</si>
  <si>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</si>
  <si>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</si>
  <si>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</si>
  <si>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</si>
  <si>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</si>
  <si>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</si>
  <si>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</si>
  <si>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</si>
  <si>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</si>
  <si>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</si>
  <si>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</si>
  <si>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</si>
  <si>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</si>
  <si>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</si>
  <si>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</si>
  <si>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</si>
  <si>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</si>
  <si>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</si>
  <si>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</si>
  <si>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</si>
  <si>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</si>
  <si>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</si>
  <si>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</si>
  <si>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</si>
  <si>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</si>
  <si>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</si>
  <si>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</si>
  <si>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</si>
  <si>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</si>
  <si>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</si>
  <si>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</si>
  <si>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</si>
  <si>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</si>
  <si>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</si>
  <si>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</si>
  <si>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</si>
  <si>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</si>
  <si>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</si>
  <si>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</si>
  <si>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</si>
  <si>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</si>
  <si>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</si>
  <si>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</si>
  <si>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</si>
  <si>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</si>
  <si>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</si>
  <si>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</si>
  <si>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</si>
  <si>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</si>
  <si>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</si>
  <si>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</si>
  <si>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</si>
  <si>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</si>
  <si>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</si>
  <si>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</si>
  <si>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</si>
  <si>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</si>
  <si>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</si>
  <si>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</si>
  <si>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</si>
  <si>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</si>
  <si>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</si>
  <si>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</si>
  <si>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</si>
  <si>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</si>
  <si>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</si>
  <si>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</si>
  <si>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</si>
  <si>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</si>
  <si>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</si>
  <si>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</si>
  <si>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</si>
  <si>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</si>
  <si>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</si>
  <si>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</si>
  <si>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</si>
  <si>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</si>
  <si>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</si>
  <si>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</si>
  <si>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</si>
  <si>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</si>
  <si>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</si>
  <si>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</si>
  <si>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</si>
  <si>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</si>
  <si>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</si>
  <si>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</si>
  <si>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</si>
  <si>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</si>
  <si>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</si>
  <si>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</si>
  <si>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</si>
  <si>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</si>
  <si>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</si>
  <si>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</si>
  <si>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</si>
  <si>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</si>
  <si>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</si>
  <si>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</si>
  <si>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</si>
  <si>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</si>
  <si>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</si>
  <si>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</si>
  <si>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</si>
  <si>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</si>
  <si>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</si>
  <si>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</si>
  <si>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</si>
  <si>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</si>
  <si>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</si>
  <si>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</si>
  <si>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</si>
  <si>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</si>
  <si>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</si>
  <si>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</si>
  <si>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</si>
  <si>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</si>
  <si>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</si>
  <si>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</si>
  <si>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</si>
  <si>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</si>
  <si>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</si>
  <si>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</si>
  <si>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</si>
  <si>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</si>
  <si>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</si>
  <si>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</si>
  <si>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</si>
  <si>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</si>
  <si>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</si>
  <si>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</si>
  <si>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</si>
  <si>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</si>
  <si>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</si>
  <si>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</si>
  <si>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</si>
  <si>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</si>
  <si>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</si>
  <si>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</si>
  <si>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</si>
  <si>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</si>
  <si>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</si>
  <si>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</si>
  <si>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</si>
  <si>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</si>
  <si>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</si>
  <si>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</si>
  <si>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</si>
  <si>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</si>
  <si>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</si>
  <si>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</si>
  <si>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</si>
  <si>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</si>
  <si>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</si>
  <si>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</si>
  <si>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</si>
  <si>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</si>
  <si>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</si>
  <si>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</si>
  <si>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</si>
  <si>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</si>
  <si>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</si>
  <si>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</si>
  <si>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</si>
  <si>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</si>
  <si>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</si>
  <si>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</si>
  <si>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</si>
  <si>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</si>
  <si>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</si>
  <si>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</si>
  <si>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</si>
  <si>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</si>
  <si>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</si>
  <si>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</si>
  <si>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</si>
  <si>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</si>
  <si>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</si>
  <si>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</si>
  <si>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</si>
  <si>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</si>
  <si>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</si>
  <si>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</si>
  <si>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</si>
  <si>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</si>
  <si>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</si>
  <si>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</si>
  <si>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</si>
  <si>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</si>
  <si>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</si>
  <si>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</si>
  <si>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</si>
  <si>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</si>
  <si>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</si>
  <si>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</si>
  <si>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</si>
  <si>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</si>
  <si>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</si>
  <si>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</si>
  <si>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</si>
  <si>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</si>
  <si>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</si>
  <si>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</si>
  <si>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</si>
  <si>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</si>
  <si>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</si>
  <si>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</si>
  <si>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</si>
  <si>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</si>
  <si>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</si>
  <si>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</si>
  <si>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</si>
  <si>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</si>
  <si>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</si>
  <si>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</si>
  <si>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</si>
  <si>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</si>
  <si>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</si>
  <si>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</si>
  <si>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</si>
  <si>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</si>
  <si>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</si>
  <si>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</si>
  <si>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</si>
  <si>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</si>
  <si>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</si>
  <si>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</si>
  <si>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</si>
  <si>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</si>
  <si>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</si>
  <si>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</si>
  <si>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</si>
  <si>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</si>
  <si>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</si>
  <si>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</si>
  <si>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</si>
  <si>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SAN FELIPE</t>
  </si>
  <si>
    <t>Del 1 de Enero al 30 de Junio de 2026</t>
  </si>
  <si>
    <t xml:space="preserve">C.P. LUZ MARIA ROBLEDO GARCIA </t>
  </si>
  <si>
    <t xml:space="preserve">TESORERA MUNICIPAL </t>
  </si>
  <si>
    <t xml:space="preserve">                            LIC. SARAI LEPE MONJARÁS </t>
  </si>
  <si>
    <t xml:space="preserve">                                                                         PRESIDENTA MUNICIPAL </t>
  </si>
  <si>
    <t xml:space="preserve">                                         TESORERA MUNICIPAL </t>
  </si>
  <si>
    <t xml:space="preserve">                              PRESIDENTA MUNICIPAL </t>
  </si>
  <si>
    <t xml:space="preserve">                                  PRESIDENTA MUNICIPAL </t>
  </si>
  <si>
    <t xml:space="preserve">                                             TESORERA MUNICIPAL </t>
  </si>
  <si>
    <t xml:space="preserve">                                                                          PRESIDENTA MUNICIPAL </t>
  </si>
  <si>
    <t xml:space="preserve">                                                                               TESORERA MUNICIPAL </t>
  </si>
  <si>
    <t xml:space="preserve">                     TESORERA MUNICIPAL </t>
  </si>
  <si>
    <t xml:space="preserve">                                          TESORERA MUNICIPAL </t>
  </si>
  <si>
    <t xml:space="preserve"> TESORERA MUNICIPAL </t>
  </si>
  <si>
    <t xml:space="preserve">                       C.P. LUZ MARIA ROBLEDO GARCIA </t>
  </si>
  <si>
    <t xml:space="preserve">                         LIC. SARAI LEPE MONJARÁS </t>
  </si>
  <si>
    <t xml:space="preserve">                                PRESIDENTA MUNICIPAL </t>
  </si>
  <si>
    <t>C.P. LUZ MARIA ROBLEDO GARCIA</t>
  </si>
  <si>
    <t xml:space="preserve">                                              PRESIDENTA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</si>
</sst>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i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8" fillId="0" borderId="0" xfId="3" applyFont="1" applyAlignment="1" applyProtection="1">
      <alignment horizontal="center" vertical="top"/>
      <protection locked="0"/>
    </xf>
    <xf numFmtId="0" fontId="17" fillId="0" borderId="0" xfId="3" applyFont="1" applyAlignment="1" applyProtection="1">
      <alignment vertical="top"/>
      <protection locked="0"/>
    </xf>
    <xf numFmtId="0" fontId="17" fillId="0" borderId="0" xfId="3" applyFont="1" applyAlignment="1" applyProtection="1">
      <alignment horizontal="left" vertical="top"/>
      <protection locked="0"/>
    </xf>
    <xf numFmtId="0" fontId="18" fillId="0" borderId="0" xfId="3" applyFont="1" applyAlignment="1" applyProtection="1">
      <alignment vertical="top"/>
      <protection locked="0"/>
    </xf>
    <xf numFmtId="0" fontId="18" fillId="0" borderId="0" xfId="3" applyFont="1" applyAlignment="1" applyProtection="1">
      <alignment horizontal="left" vertical="top"/>
      <protection locked="0"/>
    </xf>
    <xf numFmtId="0" fontId="19" fillId="0" borderId="0" xfId="3" applyFont="1" applyAlignment="1" applyProtection="1">
      <alignment horizontal="left" vertical="top"/>
      <protection locked="0"/>
    </xf>
    <xf numFmtId="4" fontId="1" fillId="0" borderId="0" xfId="12" applyNumberFormat="1" applyFont="1"/>
    <xf numFmtId="4" fontId="2" fillId="0" borderId="0" xfId="12" applyNumberFormat="1" applyFont="1"/>
    <xf numFmtId="9" fontId="2" fillId="0" borderId="0" xfId="14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12" fillId="6" borderId="0" xfId="8" applyNumberFormat="1" applyFont="1" applyFill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0" fontId="17" fillId="0" borderId="0" xfId="3" applyFont="1" applyAlignment="1" applyProtection="1">
      <alignment horizontal="center" vertical="top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18" fillId="0" borderId="0" xfId="3" applyFont="1" applyAlignment="1" applyProtection="1">
      <alignment horizontal="center" vertical="top"/>
      <protection locked="0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18" fillId="0" borderId="0" xfId="3" applyFont="1" applyAlignment="1" applyProtection="1">
      <alignment horizontal="left" vertical="top"/>
      <protection locked="0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5" fillId="0" borderId="0" xfId="10" applyFont="1" applyAlignment="1">
      <alignment horizontal="center"/>
    </xf>
    <xf numFmtId="0" fontId="7" fillId="0" borderId="0" xfId="10" applyFont="1" applyAlignment="1">
      <alignment horizont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2" fontId="9" fillId="0" borderId="1" xfId="13" applyNumberFormat="1" applyFont="1" applyBorder="1" applyAlignment="1">
      <alignment horizontal="right" vertical="center" wrapText="1" indent="1"/>
    </xf>
    <xf numFmtId="4" fontId="9" fillId="0" borderId="6" xfId="13" applyNumberFormat="1" applyFont="1" applyBorder="1" applyAlignment="1">
      <alignment horizontal="right" vertical="center" wrapText="1" indent="1"/>
    </xf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9"/>
  <sheetViews>
    <sheetView zoomScaleNormal="100" zoomScaleSheetLayoutView="100" workbookViewId="0">
      <pane ySplit="5" topLeftCell="A24" activePane="bottomLeft" state="frozen"/>
      <selection activeCell="A14" sqref="A14:B14"/>
      <selection pane="bottomLeft" sqref="A1:E50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8" t="s">
        <v>589</v>
      </c>
      <c r="B1" s="179"/>
      <c r="C1" s="77" t="s">
        <v>486</v>
      </c>
      <c r="D1" s="78">
        <v>2026</v>
      </c>
    </row>
    <row r="2" spans="1:5" ht="16.149999999999999" customHeight="1" x14ac:dyDescent="0.2">
      <c r="A2" s="180" t="s">
        <v>485</v>
      </c>
      <c r="B2" s="181"/>
      <c r="C2" s="126" t="s">
        <v>487</v>
      </c>
      <c r="D2" s="79" t="s">
        <v>489</v>
      </c>
    </row>
    <row r="3" spans="1:5" ht="16.149999999999999" customHeight="1" x14ac:dyDescent="0.2">
      <c r="A3" s="180" t="s">
        <v>590</v>
      </c>
      <c r="B3" s="181"/>
      <c r="C3" s="126" t="s">
        <v>488</v>
      </c>
      <c r="D3" s="80">
        <v>2</v>
      </c>
    </row>
    <row r="4" spans="1:5" ht="16.149999999999999" customHeight="1" x14ac:dyDescent="0.2">
      <c r="A4" s="180" t="s">
        <v>504</v>
      </c>
      <c r="B4" s="181"/>
      <c r="C4" s="127"/>
      <c r="D4" s="79"/>
    </row>
    <row r="5" spans="1:5" ht="15" customHeight="1" x14ac:dyDescent="0.2">
      <c r="A5" s="128" t="s">
        <v>29</v>
      </c>
      <c r="B5" s="172" t="s">
        <v>30</v>
      </c>
      <c r="C5" s="172"/>
      <c r="D5" s="173"/>
    </row>
    <row r="6" spans="1:5" x14ac:dyDescent="0.2">
      <c r="A6" s="129"/>
      <c r="B6" s="174"/>
      <c r="C6" s="174"/>
      <c r="D6" s="175"/>
      <c r="E6" s="122"/>
    </row>
    <row r="7" spans="1:5" x14ac:dyDescent="0.2">
      <c r="A7" s="129"/>
      <c r="B7" s="176" t="s">
        <v>33</v>
      </c>
      <c r="C7" s="176"/>
      <c r="D7" s="177"/>
      <c r="E7" s="122"/>
    </row>
    <row r="8" spans="1:5" x14ac:dyDescent="0.2">
      <c r="A8" s="129"/>
      <c r="B8" s="119"/>
      <c r="C8" s="122"/>
      <c r="D8" s="123"/>
      <c r="E8" s="122"/>
    </row>
    <row r="9" spans="1:5" x14ac:dyDescent="0.2">
      <c r="A9" s="129"/>
      <c r="B9" s="120" t="s">
        <v>0</v>
      </c>
      <c r="C9" s="122"/>
      <c r="D9" s="123"/>
    </row>
    <row r="10" spans="1:5" x14ac:dyDescent="0.2">
      <c r="A10" s="130" t="s">
        <v>473</v>
      </c>
      <c r="B10" s="121" t="s">
        <v>537</v>
      </c>
      <c r="C10" s="122"/>
      <c r="D10" s="123"/>
    </row>
    <row r="11" spans="1:5" x14ac:dyDescent="0.2">
      <c r="A11" s="130" t="s">
        <v>474</v>
      </c>
      <c r="B11" s="121" t="s">
        <v>271</v>
      </c>
      <c r="C11" s="122"/>
      <c r="D11" s="123"/>
    </row>
    <row r="12" spans="1:5" x14ac:dyDescent="0.2">
      <c r="A12" s="130" t="s">
        <v>1</v>
      </c>
      <c r="B12" s="121" t="s">
        <v>2</v>
      </c>
      <c r="C12" s="122"/>
      <c r="D12" s="123"/>
    </row>
    <row r="13" spans="1:5" x14ac:dyDescent="0.2">
      <c r="A13" s="130" t="s">
        <v>3</v>
      </c>
      <c r="B13" s="121" t="s">
        <v>4</v>
      </c>
      <c r="C13" s="122"/>
      <c r="D13" s="123"/>
    </row>
    <row r="14" spans="1:5" x14ac:dyDescent="0.2">
      <c r="A14" s="130" t="s">
        <v>5</v>
      </c>
      <c r="B14" s="121" t="s">
        <v>6</v>
      </c>
      <c r="C14" s="122"/>
      <c r="D14" s="123"/>
    </row>
    <row r="15" spans="1:5" x14ac:dyDescent="0.2">
      <c r="A15" s="130" t="s">
        <v>80</v>
      </c>
      <c r="B15" s="121" t="s">
        <v>480</v>
      </c>
      <c r="C15" s="122"/>
      <c r="D15" s="123"/>
    </row>
    <row r="16" spans="1:5" x14ac:dyDescent="0.2">
      <c r="A16" s="130" t="s">
        <v>7</v>
      </c>
      <c r="B16" s="121" t="s">
        <v>481</v>
      </c>
      <c r="C16" s="122"/>
      <c r="D16" s="123"/>
    </row>
    <row r="17" spans="1:4" x14ac:dyDescent="0.2">
      <c r="A17" s="130" t="s">
        <v>8</v>
      </c>
      <c r="B17" s="121" t="s">
        <v>79</v>
      </c>
      <c r="C17" s="122"/>
      <c r="D17" s="123"/>
    </row>
    <row r="18" spans="1:4" x14ac:dyDescent="0.2">
      <c r="A18" s="130" t="s">
        <v>9</v>
      </c>
      <c r="B18" s="121" t="s">
        <v>10</v>
      </c>
      <c r="C18" s="122"/>
      <c r="D18" s="123"/>
    </row>
    <row r="19" spans="1:4" x14ac:dyDescent="0.2">
      <c r="A19" s="130" t="s">
        <v>11</v>
      </c>
      <c r="B19" s="121" t="s">
        <v>12</v>
      </c>
      <c r="C19" s="122"/>
      <c r="D19" s="123"/>
    </row>
    <row r="20" spans="1:4" x14ac:dyDescent="0.2">
      <c r="A20" s="130" t="s">
        <v>13</v>
      </c>
      <c r="B20" s="121" t="s">
        <v>14</v>
      </c>
      <c r="C20" s="122"/>
      <c r="D20" s="123"/>
    </row>
    <row r="21" spans="1:4" x14ac:dyDescent="0.2">
      <c r="A21" s="130" t="s">
        <v>15</v>
      </c>
      <c r="B21" s="121" t="s">
        <v>16</v>
      </c>
      <c r="C21" s="122"/>
      <c r="D21" s="123"/>
    </row>
    <row r="22" spans="1:4" x14ac:dyDescent="0.2">
      <c r="A22" s="130" t="s">
        <v>17</v>
      </c>
      <c r="B22" s="121" t="s">
        <v>482</v>
      </c>
      <c r="C22" s="122"/>
      <c r="D22" s="123"/>
    </row>
    <row r="23" spans="1:4" x14ac:dyDescent="0.2">
      <c r="A23" s="130" t="s">
        <v>18</v>
      </c>
      <c r="B23" s="121" t="s">
        <v>19</v>
      </c>
      <c r="C23" s="122"/>
      <c r="D23" s="123"/>
    </row>
    <row r="24" spans="1:4" x14ac:dyDescent="0.2">
      <c r="A24" s="130" t="s">
        <v>20</v>
      </c>
      <c r="B24" s="121" t="s">
        <v>111</v>
      </c>
      <c r="C24" s="122"/>
      <c r="D24" s="123"/>
    </row>
    <row r="25" spans="1:4" x14ac:dyDescent="0.2">
      <c r="A25" s="130" t="s">
        <v>21</v>
      </c>
      <c r="B25" s="121" t="s">
        <v>562</v>
      </c>
      <c r="C25" s="122"/>
      <c r="D25" s="123"/>
    </row>
    <row r="26" spans="1:4" x14ac:dyDescent="0.2">
      <c r="A26" s="130" t="s">
        <v>564</v>
      </c>
      <c r="B26" s="121" t="s">
        <v>565</v>
      </c>
      <c r="C26" s="122"/>
      <c r="D26" s="123"/>
    </row>
    <row r="27" spans="1:4" x14ac:dyDescent="0.2">
      <c r="A27" s="130" t="s">
        <v>563</v>
      </c>
      <c r="B27" s="121" t="s">
        <v>566</v>
      </c>
      <c r="C27" s="122"/>
      <c r="D27" s="123"/>
    </row>
    <row r="28" spans="1:4" x14ac:dyDescent="0.2">
      <c r="A28" s="130" t="s">
        <v>22</v>
      </c>
      <c r="B28" s="121" t="s">
        <v>23</v>
      </c>
      <c r="C28" s="122"/>
      <c r="D28" s="123"/>
    </row>
    <row r="29" spans="1:4" x14ac:dyDescent="0.2">
      <c r="A29" s="130" t="s">
        <v>24</v>
      </c>
      <c r="B29" s="121" t="s">
        <v>25</v>
      </c>
      <c r="C29" s="122"/>
      <c r="D29" s="123"/>
    </row>
    <row r="30" spans="1:4" x14ac:dyDescent="0.2">
      <c r="A30" s="130" t="s">
        <v>26</v>
      </c>
      <c r="B30" s="121" t="s">
        <v>570</v>
      </c>
      <c r="C30" s="122"/>
      <c r="D30" s="123"/>
    </row>
    <row r="31" spans="1:4" x14ac:dyDescent="0.2">
      <c r="A31" s="130" t="s">
        <v>27</v>
      </c>
      <c r="B31" s="121" t="s">
        <v>571</v>
      </c>
      <c r="C31" s="122"/>
      <c r="D31" s="123"/>
    </row>
    <row r="32" spans="1:4" x14ac:dyDescent="0.2">
      <c r="A32" s="130" t="s">
        <v>38</v>
      </c>
      <c r="B32" s="121" t="s">
        <v>572</v>
      </c>
      <c r="C32" s="122"/>
      <c r="D32" s="123"/>
    </row>
    <row r="33" spans="1:5" x14ac:dyDescent="0.2">
      <c r="A33" s="129"/>
      <c r="B33" s="122"/>
      <c r="C33" s="122"/>
      <c r="D33" s="123"/>
    </row>
    <row r="34" spans="1:5" x14ac:dyDescent="0.2">
      <c r="A34" s="129"/>
      <c r="B34" s="120"/>
      <c r="C34" s="122"/>
      <c r="D34" s="123"/>
    </row>
    <row r="35" spans="1:5" x14ac:dyDescent="0.2">
      <c r="A35" s="130" t="s">
        <v>36</v>
      </c>
      <c r="B35" s="121" t="s">
        <v>31</v>
      </c>
      <c r="C35" s="122"/>
      <c r="D35" s="123"/>
    </row>
    <row r="36" spans="1:5" x14ac:dyDescent="0.2">
      <c r="A36" s="130" t="s">
        <v>37</v>
      </c>
      <c r="B36" s="121" t="s">
        <v>32</v>
      </c>
      <c r="C36" s="122"/>
      <c r="D36" s="123"/>
    </row>
    <row r="37" spans="1:5" x14ac:dyDescent="0.2">
      <c r="A37" s="129"/>
      <c r="B37" s="122"/>
      <c r="C37" s="122"/>
      <c r="D37" s="123"/>
    </row>
    <row r="38" spans="1:5" x14ac:dyDescent="0.2">
      <c r="A38" s="129"/>
      <c r="B38" s="119" t="s">
        <v>34</v>
      </c>
      <c r="C38" s="122"/>
      <c r="D38" s="123"/>
    </row>
    <row r="39" spans="1:5" x14ac:dyDescent="0.2">
      <c r="A39" s="129" t="s">
        <v>35</v>
      </c>
      <c r="B39" s="121" t="s">
        <v>28</v>
      </c>
      <c r="C39" s="122"/>
      <c r="D39" s="123"/>
    </row>
    <row r="40" spans="1:5" x14ac:dyDescent="0.2">
      <c r="A40" s="129"/>
      <c r="B40" s="121" t="s">
        <v>505</v>
      </c>
      <c r="C40" s="122"/>
      <c r="D40" s="123"/>
    </row>
    <row r="41" spans="1:5" x14ac:dyDescent="0.2">
      <c r="A41" s="129"/>
      <c r="B41" s="121" t="s">
        <v>535</v>
      </c>
      <c r="C41" s="122"/>
      <c r="D41" s="123"/>
    </row>
    <row r="42" spans="1:5" x14ac:dyDescent="0.2">
      <c r="A42" s="129"/>
      <c r="B42" s="121" t="s">
        <v>536</v>
      </c>
      <c r="C42" s="122"/>
      <c r="D42" s="123"/>
    </row>
    <row r="43" spans="1:5" x14ac:dyDescent="0.2">
      <c r="A43" s="131"/>
      <c r="B43" s="124"/>
      <c r="C43" s="124"/>
      <c r="D43" s="125"/>
    </row>
    <row r="45" spans="1:5" x14ac:dyDescent="0.2">
      <c r="A45" s="117" t="s">
        <v>506</v>
      </c>
    </row>
    <row r="47" spans="1:5" ht="15" customHeight="1" x14ac:dyDescent="0.2">
      <c r="A47" s="137"/>
      <c r="B47" s="137"/>
      <c r="C47" s="171"/>
      <c r="D47" s="171"/>
      <c r="E47" s="171"/>
    </row>
    <row r="48" spans="1:5" x14ac:dyDescent="0.2">
      <c r="A48" s="137" t="s">
        <v>593</v>
      </c>
      <c r="B48" s="137"/>
      <c r="C48" s="171" t="s">
        <v>591</v>
      </c>
      <c r="D48" s="171"/>
      <c r="E48" s="171"/>
    </row>
    <row r="49" spans="1:5" x14ac:dyDescent="0.2">
      <c r="A49" s="135" t="s">
        <v>594</v>
      </c>
      <c r="B49" s="135"/>
      <c r="C49" s="135" t="s">
        <v>595</v>
      </c>
      <c r="D49" s="135"/>
      <c r="E49" s="135"/>
    </row>
  </sheetData>
  <sheetProtection formatCells="0" formatColumns="0" formatRows="0" autoFilter="0" pivotTables="0"/>
  <mergeCells count="9">
    <mergeCell ref="C48:E48"/>
    <mergeCell ref="B5:D5"/>
    <mergeCell ref="B6:D6"/>
    <mergeCell ref="B7:D7"/>
    <mergeCell ref="A1:B1"/>
    <mergeCell ref="A2:B2"/>
    <mergeCell ref="A3:B3"/>
    <mergeCell ref="A4:B4"/>
    <mergeCell ref="C47:E47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4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5"/>
  <sheetViews>
    <sheetView zoomScaleNormal="100" workbookViewId="0">
      <selection activeCell="B222" sqref="B22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83" t="s">
        <v>589</v>
      </c>
      <c r="B1" s="183"/>
      <c r="C1" s="183"/>
      <c r="D1" s="2" t="s">
        <v>486</v>
      </c>
      <c r="E1" s="8">
        <v>2026</v>
      </c>
    </row>
    <row r="2" spans="1:5" s="3" customFormat="1" ht="18.95" customHeight="1" x14ac:dyDescent="0.25">
      <c r="A2" s="183" t="s">
        <v>491</v>
      </c>
      <c r="B2" s="183"/>
      <c r="C2" s="183"/>
      <c r="D2" s="2" t="s">
        <v>487</v>
      </c>
      <c r="E2" s="8" t="s">
        <v>489</v>
      </c>
    </row>
    <row r="3" spans="1:5" s="3" customFormat="1" ht="18.95" customHeight="1" x14ac:dyDescent="0.25">
      <c r="A3" s="183" t="s">
        <v>590</v>
      </c>
      <c r="B3" s="183"/>
      <c r="C3" s="183"/>
      <c r="D3" s="2" t="s">
        <v>488</v>
      </c>
      <c r="E3" s="8">
        <v>2</v>
      </c>
    </row>
    <row r="4" spans="1:5" s="3" customFormat="1" ht="18.95" customHeight="1" x14ac:dyDescent="0.25">
      <c r="A4" s="183" t="s">
        <v>504</v>
      </c>
      <c r="B4" s="183"/>
      <c r="C4" s="183"/>
      <c r="D4" s="2"/>
      <c r="E4" s="8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2" t="s">
        <v>539</v>
      </c>
      <c r="B7" s="182"/>
      <c r="C7" s="182"/>
      <c r="D7" s="182"/>
      <c r="E7" s="182"/>
    </row>
    <row r="8" spans="1:5" x14ac:dyDescent="0.2">
      <c r="A8" s="23" t="s">
        <v>84</v>
      </c>
      <c r="B8" s="23" t="s">
        <v>81</v>
      </c>
      <c r="C8" s="23" t="s">
        <v>82</v>
      </c>
      <c r="D8" s="110" t="s">
        <v>270</v>
      </c>
      <c r="E8" s="111" t="s">
        <v>573</v>
      </c>
    </row>
    <row r="9" spans="1:5" x14ac:dyDescent="0.2">
      <c r="A9" s="82">
        <v>4000</v>
      </c>
      <c r="B9" s="81" t="s">
        <v>537</v>
      </c>
      <c r="C9" s="141">
        <f>SUM(C10+C57+C69)</f>
        <v>303521718.46999997</v>
      </c>
      <c r="D9" s="14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2">
        <v>4100</v>
      </c>
      <c r="B10" s="81" t="s">
        <v>217</v>
      </c>
      <c r="C10" s="141">
        <f>SUM(C11+C21+C27+C30+C36+C39+C48)</f>
        <v>43522136.450000003</v>
      </c>
      <c r="D10" s="85">
        <f>C10/$C$9</f>
        <v>0.14339051804723399</v>
      </c>
      <c r="E10" s="24"/>
    </row>
    <row r="11" spans="1:5" x14ac:dyDescent="0.2">
      <c r="A11" s="82">
        <v>4110</v>
      </c>
      <c r="B11" s="81" t="s">
        <v>218</v>
      </c>
      <c r="C11" s="141">
        <f>SUM(C12:C20)</f>
        <v>29238444.18</v>
      </c>
      <c r="D11" s="85">
        <f>C11/$C$9</f>
        <v>9.6330649178536204E-2</v>
      </c>
      <c r="E11" s="24"/>
    </row>
    <row r="12" spans="1:5" x14ac:dyDescent="0.2">
      <c r="A12" s="25">
        <v>4111</v>
      </c>
      <c r="B12" s="26" t="s">
        <v>219</v>
      </c>
      <c r="C12" s="142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42">
        <v>27578514.109999999</v>
      </c>
      <c r="D13" s="29">
        <f t="shared" si="0"/>
        <v>9.0861748704568743E-2</v>
      </c>
      <c r="E13" s="24"/>
    </row>
    <row r="14" spans="1:5" x14ac:dyDescent="0.2">
      <c r="A14" s="25">
        <v>4113</v>
      </c>
      <c r="B14" s="26" t="s">
        <v>221</v>
      </c>
      <c r="C14" s="142">
        <v>3973</v>
      </c>
      <c r="D14" s="29">
        <f t="shared" si="0"/>
        <v>1.3089672857768466E-5</v>
      </c>
      <c r="E14" s="24"/>
    </row>
    <row r="15" spans="1:5" x14ac:dyDescent="0.2">
      <c r="A15" s="25">
        <v>4114</v>
      </c>
      <c r="B15" s="26" t="s">
        <v>222</v>
      </c>
      <c r="C15" s="142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42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42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42">
        <v>1655957.07</v>
      </c>
      <c r="D18" s="29">
        <f t="shared" si="0"/>
        <v>5.4558108011096892E-3</v>
      </c>
      <c r="E18" s="24"/>
    </row>
    <row r="19" spans="1:5" ht="22.5" x14ac:dyDescent="0.2">
      <c r="A19" s="25">
        <v>4118</v>
      </c>
      <c r="B19" s="27" t="s">
        <v>402</v>
      </c>
      <c r="C19" s="142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42">
        <v>0</v>
      </c>
      <c r="D20" s="29">
        <f t="shared" si="0"/>
        <v>0</v>
      </c>
      <c r="E20" s="24"/>
    </row>
    <row r="21" spans="1:5" x14ac:dyDescent="0.2">
      <c r="A21" s="82">
        <v>4120</v>
      </c>
      <c r="B21" s="81" t="s">
        <v>227</v>
      </c>
      <c r="C21" s="141">
        <f>SUM(C22:C26)</f>
        <v>0</v>
      </c>
      <c r="D21" s="8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42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42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42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42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42">
        <v>0</v>
      </c>
      <c r="D26" s="29">
        <f t="shared" si="0"/>
        <v>0</v>
      </c>
      <c r="E26" s="24"/>
    </row>
    <row r="27" spans="1:5" x14ac:dyDescent="0.2">
      <c r="A27" s="82">
        <v>4130</v>
      </c>
      <c r="B27" s="81" t="s">
        <v>232</v>
      </c>
      <c r="C27" s="141">
        <f>SUM(C28:C29)</f>
        <v>0</v>
      </c>
      <c r="D27" s="8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42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42">
        <v>0</v>
      </c>
      <c r="D29" s="29">
        <f t="shared" si="0"/>
        <v>0</v>
      </c>
      <c r="E29" s="24"/>
    </row>
    <row r="30" spans="1:5" x14ac:dyDescent="0.2">
      <c r="A30" s="82">
        <v>4140</v>
      </c>
      <c r="B30" s="81" t="s">
        <v>234</v>
      </c>
      <c r="C30" s="141">
        <f>SUM(C31:C35)</f>
        <v>8610433.4899999984</v>
      </c>
      <c r="D30" s="85">
        <f t="shared" si="0"/>
        <v>2.8368426264201756E-2</v>
      </c>
      <c r="E30" s="24"/>
    </row>
    <row r="31" spans="1:5" x14ac:dyDescent="0.2">
      <c r="A31" s="25">
        <v>4141</v>
      </c>
      <c r="B31" s="26" t="s">
        <v>235</v>
      </c>
      <c r="C31" s="142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42">
        <v>8601223.7899999991</v>
      </c>
      <c r="D32" s="29">
        <f t="shared" si="0"/>
        <v>2.8338083460245505E-2</v>
      </c>
      <c r="E32" s="24"/>
    </row>
    <row r="33" spans="1:5" x14ac:dyDescent="0.2">
      <c r="A33" s="25">
        <v>4144</v>
      </c>
      <c r="B33" s="26" t="s">
        <v>237</v>
      </c>
      <c r="C33" s="142">
        <v>3809.7</v>
      </c>
      <c r="D33" s="29">
        <f t="shared" si="0"/>
        <v>1.2551655345139823E-5</v>
      </c>
      <c r="E33" s="24"/>
    </row>
    <row r="34" spans="1:5" ht="22.5" x14ac:dyDescent="0.2">
      <c r="A34" s="25">
        <v>4145</v>
      </c>
      <c r="B34" s="27" t="s">
        <v>405</v>
      </c>
      <c r="C34" s="142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42">
        <v>5400</v>
      </c>
      <c r="D35" s="29">
        <f t="shared" si="0"/>
        <v>1.7791148611112436E-5</v>
      </c>
      <c r="E35" s="24"/>
    </row>
    <row r="36" spans="1:5" x14ac:dyDescent="0.2">
      <c r="A36" s="82">
        <v>4150</v>
      </c>
      <c r="B36" s="81" t="s">
        <v>406</v>
      </c>
      <c r="C36" s="141">
        <f>SUM(C37:C38)</f>
        <v>4660869.78</v>
      </c>
      <c r="D36" s="85">
        <f t="shared" si="0"/>
        <v>1.5355967946856099E-2</v>
      </c>
      <c r="E36" s="24"/>
    </row>
    <row r="37" spans="1:5" x14ac:dyDescent="0.2">
      <c r="A37" s="25">
        <v>4151</v>
      </c>
      <c r="B37" s="26" t="s">
        <v>406</v>
      </c>
      <c r="C37" s="142">
        <v>4660869.78</v>
      </c>
      <c r="D37" s="29">
        <f t="shared" si="0"/>
        <v>1.5355967946856099E-2</v>
      </c>
      <c r="E37" s="24"/>
    </row>
    <row r="38" spans="1:5" ht="22.5" x14ac:dyDescent="0.2">
      <c r="A38" s="25">
        <v>4154</v>
      </c>
      <c r="B38" s="27" t="s">
        <v>407</v>
      </c>
      <c r="C38" s="142">
        <v>0</v>
      </c>
      <c r="D38" s="29">
        <f t="shared" si="0"/>
        <v>0</v>
      </c>
      <c r="E38" s="24"/>
    </row>
    <row r="39" spans="1:5" x14ac:dyDescent="0.2">
      <c r="A39" s="82">
        <v>4160</v>
      </c>
      <c r="B39" s="81" t="s">
        <v>408</v>
      </c>
      <c r="C39" s="141">
        <f>SUM(C40:C47)</f>
        <v>1012389</v>
      </c>
      <c r="D39" s="85">
        <f t="shared" si="0"/>
        <v>3.3354746576399088E-3</v>
      </c>
      <c r="E39" s="24"/>
    </row>
    <row r="40" spans="1:5" x14ac:dyDescent="0.2">
      <c r="A40" s="25">
        <v>4161</v>
      </c>
      <c r="B40" s="26" t="s">
        <v>239</v>
      </c>
      <c r="C40" s="142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42">
        <v>932457</v>
      </c>
      <c r="D41" s="29">
        <f t="shared" si="0"/>
        <v>3.0721261223096426E-3</v>
      </c>
      <c r="E41" s="24"/>
    </row>
    <row r="42" spans="1:5" x14ac:dyDescent="0.2">
      <c r="A42" s="25">
        <v>4163</v>
      </c>
      <c r="B42" s="26" t="s">
        <v>241</v>
      </c>
      <c r="C42" s="142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42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42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42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42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42">
        <v>79932</v>
      </c>
      <c r="D47" s="29">
        <f t="shared" si="0"/>
        <v>2.6334853533026655E-4</v>
      </c>
      <c r="E47" s="24"/>
    </row>
    <row r="48" spans="1:5" x14ac:dyDescent="0.2">
      <c r="A48" s="82">
        <v>4170</v>
      </c>
      <c r="B48" s="81" t="s">
        <v>484</v>
      </c>
      <c r="C48" s="141">
        <f>SUM(C49:C56)</f>
        <v>0</v>
      </c>
      <c r="D48" s="8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42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42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42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42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42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42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42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42">
        <v>0</v>
      </c>
      <c r="D56" s="29">
        <f t="shared" si="0"/>
        <v>0</v>
      </c>
      <c r="E56" s="24"/>
    </row>
    <row r="57" spans="1:5" ht="33.75" x14ac:dyDescent="0.2">
      <c r="A57" s="82">
        <v>4200</v>
      </c>
      <c r="B57" s="83" t="s">
        <v>418</v>
      </c>
      <c r="C57" s="141">
        <f>+C58+C64</f>
        <v>259999582.01999998</v>
      </c>
      <c r="D57" s="85">
        <f t="shared" si="0"/>
        <v>0.85660948195276609</v>
      </c>
      <c r="E57" s="24"/>
    </row>
    <row r="58" spans="1:5" ht="22.5" x14ac:dyDescent="0.2">
      <c r="A58" s="82">
        <v>4210</v>
      </c>
      <c r="B58" s="83" t="s">
        <v>419</v>
      </c>
      <c r="C58" s="141">
        <f>SUM(C59:C63)</f>
        <v>255215132.38999999</v>
      </c>
      <c r="D58" s="85">
        <f t="shared" si="0"/>
        <v>0.84084636076948605</v>
      </c>
      <c r="E58" s="24"/>
    </row>
    <row r="59" spans="1:5" x14ac:dyDescent="0.2">
      <c r="A59" s="25">
        <v>4211</v>
      </c>
      <c r="B59" s="26" t="s">
        <v>246</v>
      </c>
      <c r="C59" s="142">
        <v>114120651.89</v>
      </c>
      <c r="D59" s="29">
        <f t="shared" si="0"/>
        <v>0.37598842173555913</v>
      </c>
      <c r="E59" s="24"/>
    </row>
    <row r="60" spans="1:5" x14ac:dyDescent="0.2">
      <c r="A60" s="25">
        <v>4212</v>
      </c>
      <c r="B60" s="26" t="s">
        <v>247</v>
      </c>
      <c r="C60" s="142">
        <v>139428807.31999999</v>
      </c>
      <c r="D60" s="29">
        <f t="shared" si="0"/>
        <v>0.45937011698153357</v>
      </c>
      <c r="E60" s="24"/>
    </row>
    <row r="61" spans="1:5" x14ac:dyDescent="0.2">
      <c r="A61" s="25">
        <v>4213</v>
      </c>
      <c r="B61" s="26" t="s">
        <v>248</v>
      </c>
      <c r="C61" s="142">
        <v>90.5</v>
      </c>
      <c r="D61" s="29">
        <f t="shared" si="0"/>
        <v>2.9816647209364361E-7</v>
      </c>
      <c r="E61" s="24"/>
    </row>
    <row r="62" spans="1:5" x14ac:dyDescent="0.2">
      <c r="A62" s="25">
        <v>4214</v>
      </c>
      <c r="B62" s="26" t="s">
        <v>420</v>
      </c>
      <c r="C62" s="142">
        <v>1665582.68</v>
      </c>
      <c r="D62" s="29">
        <f t="shared" si="0"/>
        <v>5.4875238859212827E-3</v>
      </c>
      <c r="E62" s="24"/>
    </row>
    <row r="63" spans="1:5" x14ac:dyDescent="0.2">
      <c r="A63" s="25">
        <v>4215</v>
      </c>
      <c r="B63" s="26" t="s">
        <v>421</v>
      </c>
      <c r="C63" s="142">
        <v>0</v>
      </c>
      <c r="D63" s="29">
        <f t="shared" si="0"/>
        <v>0</v>
      </c>
      <c r="E63" s="24"/>
    </row>
    <row r="64" spans="1:5" x14ac:dyDescent="0.2">
      <c r="A64" s="82">
        <v>4220</v>
      </c>
      <c r="B64" s="81" t="s">
        <v>249</v>
      </c>
      <c r="C64" s="141">
        <f>SUM(C65:C68)</f>
        <v>4784449.63</v>
      </c>
      <c r="D64" s="85">
        <f t="shared" si="0"/>
        <v>1.5763121183279983E-2</v>
      </c>
      <c r="E64" s="24"/>
    </row>
    <row r="65" spans="1:5" x14ac:dyDescent="0.2">
      <c r="A65" s="25">
        <v>4221</v>
      </c>
      <c r="B65" s="26" t="s">
        <v>250</v>
      </c>
      <c r="C65" s="142">
        <v>4784449.63</v>
      </c>
      <c r="D65" s="29">
        <f t="shared" si="0"/>
        <v>1.5763121183279983E-2</v>
      </c>
      <c r="E65" s="24"/>
    </row>
    <row r="66" spans="1:5" x14ac:dyDescent="0.2">
      <c r="A66" s="25">
        <v>4223</v>
      </c>
      <c r="B66" s="26" t="s">
        <v>251</v>
      </c>
      <c r="C66" s="142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42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42">
        <v>0</v>
      </c>
      <c r="D68" s="29">
        <f t="shared" si="0"/>
        <v>0</v>
      </c>
      <c r="E68" s="24"/>
    </row>
    <row r="69" spans="1:5" x14ac:dyDescent="0.2">
      <c r="A69" s="84">
        <v>4300</v>
      </c>
      <c r="B69" s="81" t="s">
        <v>254</v>
      </c>
      <c r="C69" s="141">
        <f>C70+C73+C79+C81+C83</f>
        <v>0</v>
      </c>
      <c r="D69" s="85">
        <f t="shared" si="0"/>
        <v>0</v>
      </c>
      <c r="E69" s="26"/>
    </row>
    <row r="70" spans="1:5" x14ac:dyDescent="0.2">
      <c r="A70" s="84">
        <v>4310</v>
      </c>
      <c r="B70" s="81" t="s">
        <v>255</v>
      </c>
      <c r="C70" s="141">
        <f>SUM(C71:C72)</f>
        <v>0</v>
      </c>
      <c r="D70" s="8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42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42">
        <v>0</v>
      </c>
      <c r="D72" s="29">
        <f t="shared" si="0"/>
        <v>0</v>
      </c>
      <c r="E72" s="26"/>
    </row>
    <row r="73" spans="1:5" x14ac:dyDescent="0.2">
      <c r="A73" s="84">
        <v>4320</v>
      </c>
      <c r="B73" s="81" t="s">
        <v>257</v>
      </c>
      <c r="C73" s="141">
        <f>SUM(C74:C78)</f>
        <v>0</v>
      </c>
      <c r="D73" s="8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42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42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42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42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42">
        <v>0</v>
      </c>
      <c r="D78" s="29">
        <f t="shared" si="1"/>
        <v>0</v>
      </c>
      <c r="E78" s="26"/>
    </row>
    <row r="79" spans="1:5" x14ac:dyDescent="0.2">
      <c r="A79" s="84">
        <v>4330</v>
      </c>
      <c r="B79" s="81" t="s">
        <v>263</v>
      </c>
      <c r="C79" s="141">
        <f>SUM(C80)</f>
        <v>0</v>
      </c>
      <c r="D79" s="8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42">
        <v>0</v>
      </c>
      <c r="D80" s="29">
        <f t="shared" si="1"/>
        <v>0</v>
      </c>
      <c r="E80" s="26"/>
    </row>
    <row r="81" spans="1:5" x14ac:dyDescent="0.2">
      <c r="A81" s="84">
        <v>4340</v>
      </c>
      <c r="B81" s="81" t="s">
        <v>264</v>
      </c>
      <c r="C81" s="141">
        <f>SUM(C82)</f>
        <v>0</v>
      </c>
      <c r="D81" s="8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42">
        <v>0</v>
      </c>
      <c r="D82" s="29">
        <f t="shared" si="1"/>
        <v>0</v>
      </c>
      <c r="E82" s="26"/>
    </row>
    <row r="83" spans="1:5" x14ac:dyDescent="0.2">
      <c r="A83" s="84">
        <v>4390</v>
      </c>
      <c r="B83" s="81" t="s">
        <v>265</v>
      </c>
      <c r="C83" s="141">
        <f>SUM(C84:C90)</f>
        <v>0</v>
      </c>
      <c r="D83" s="8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42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42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42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42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42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42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42">
        <v>0</v>
      </c>
      <c r="D90" s="29">
        <f t="shared" si="1"/>
        <v>0</v>
      </c>
      <c r="E90" s="26"/>
    </row>
    <row r="91" spans="1:5" x14ac:dyDescent="0.2">
      <c r="A91" s="24"/>
      <c r="B91" s="24"/>
      <c r="C91" s="112"/>
      <c r="D91" s="24"/>
      <c r="E91" s="24"/>
    </row>
    <row r="92" spans="1:5" x14ac:dyDescent="0.2">
      <c r="A92" s="182" t="s">
        <v>538</v>
      </c>
      <c r="B92" s="182"/>
      <c r="C92" s="182"/>
      <c r="D92" s="182"/>
      <c r="E92" s="182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84">
        <v>5000</v>
      </c>
      <c r="B94" s="81" t="s">
        <v>271</v>
      </c>
      <c r="C94" s="141">
        <f>C95+C123+C156+C166+C181+C210</f>
        <v>166794039.41</v>
      </c>
      <c r="D94" s="8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4">
        <v>5100</v>
      </c>
      <c r="B95" s="81" t="s">
        <v>272</v>
      </c>
      <c r="C95" s="141">
        <f>C96+C103+C113</f>
        <v>116996824.63999999</v>
      </c>
      <c r="D95" s="85">
        <f>C95/$C$94</f>
        <v>0.70144487808948364</v>
      </c>
      <c r="E95" s="26"/>
    </row>
    <row r="96" spans="1:5" x14ac:dyDescent="0.2">
      <c r="A96" s="84">
        <v>5110</v>
      </c>
      <c r="B96" s="81" t="s">
        <v>273</v>
      </c>
      <c r="C96" s="141">
        <f>SUM(C97:C102)</f>
        <v>66628144.819999993</v>
      </c>
      <c r="D96" s="85">
        <f t="shared" ref="D96:D159" si="2">C96/$C$94</f>
        <v>0.3994635842844475</v>
      </c>
      <c r="E96" s="26"/>
    </row>
    <row r="97" spans="1:5" x14ac:dyDescent="0.2">
      <c r="A97" s="28">
        <v>5111</v>
      </c>
      <c r="B97" s="26" t="s">
        <v>274</v>
      </c>
      <c r="C97" s="142">
        <v>46147647.920000002</v>
      </c>
      <c r="D97" s="29">
        <f t="shared" si="2"/>
        <v>0.27667444282324433</v>
      </c>
      <c r="E97" s="26"/>
    </row>
    <row r="98" spans="1:5" x14ac:dyDescent="0.2">
      <c r="A98" s="28">
        <v>5112</v>
      </c>
      <c r="B98" s="26" t="s">
        <v>275</v>
      </c>
      <c r="C98" s="142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42">
        <v>1070317.18</v>
      </c>
      <c r="D99" s="29">
        <f t="shared" si="2"/>
        <v>6.4169989754192022E-3</v>
      </c>
      <c r="E99" s="26"/>
    </row>
    <row r="100" spans="1:5" x14ac:dyDescent="0.2">
      <c r="A100" s="28">
        <v>5114</v>
      </c>
      <c r="B100" s="26" t="s">
        <v>277</v>
      </c>
      <c r="C100" s="142">
        <v>10090214.449999999</v>
      </c>
      <c r="D100" s="29">
        <f t="shared" si="2"/>
        <v>6.049505417395059E-2</v>
      </c>
      <c r="E100" s="26"/>
    </row>
    <row r="101" spans="1:5" x14ac:dyDescent="0.2">
      <c r="A101" s="28">
        <v>5115</v>
      </c>
      <c r="B101" s="26" t="s">
        <v>278</v>
      </c>
      <c r="C101" s="142">
        <v>7839901.6500000004</v>
      </c>
      <c r="D101" s="29">
        <f t="shared" si="2"/>
        <v>4.7003488120631043E-2</v>
      </c>
      <c r="E101" s="26"/>
    </row>
    <row r="102" spans="1:5" x14ac:dyDescent="0.2">
      <c r="A102" s="28">
        <v>5116</v>
      </c>
      <c r="B102" s="26" t="s">
        <v>279</v>
      </c>
      <c r="C102" s="142">
        <v>1480063.62</v>
      </c>
      <c r="D102" s="29">
        <f t="shared" si="2"/>
        <v>8.8736001912024208E-3</v>
      </c>
      <c r="E102" s="26"/>
    </row>
    <row r="103" spans="1:5" x14ac:dyDescent="0.2">
      <c r="A103" s="84">
        <v>5120</v>
      </c>
      <c r="B103" s="81" t="s">
        <v>280</v>
      </c>
      <c r="C103" s="141">
        <f>SUM(C104:C112)</f>
        <v>21335550.489999998</v>
      </c>
      <c r="D103" s="85">
        <f t="shared" si="2"/>
        <v>0.12791554521654472</v>
      </c>
      <c r="E103" s="26"/>
    </row>
    <row r="104" spans="1:5" x14ac:dyDescent="0.2">
      <c r="A104" s="28">
        <v>5121</v>
      </c>
      <c r="B104" s="26" t="s">
        <v>281</v>
      </c>
      <c r="C104" s="142">
        <v>1777556.41</v>
      </c>
      <c r="D104" s="29">
        <f t="shared" si="2"/>
        <v>1.0657193843903201E-2</v>
      </c>
      <c r="E104" s="26"/>
    </row>
    <row r="105" spans="1:5" x14ac:dyDescent="0.2">
      <c r="A105" s="28">
        <v>5122</v>
      </c>
      <c r="B105" s="26" t="s">
        <v>282</v>
      </c>
      <c r="C105" s="142">
        <v>382492.55</v>
      </c>
      <c r="D105" s="29">
        <f t="shared" si="2"/>
        <v>2.29320275084763E-3</v>
      </c>
      <c r="E105" s="26"/>
    </row>
    <row r="106" spans="1:5" x14ac:dyDescent="0.2">
      <c r="A106" s="28">
        <v>5123</v>
      </c>
      <c r="B106" s="26" t="s">
        <v>283</v>
      </c>
      <c r="C106" s="142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42">
        <v>3201870.67</v>
      </c>
      <c r="D107" s="29">
        <f t="shared" si="2"/>
        <v>1.9196553314051068E-2</v>
      </c>
      <c r="E107" s="26"/>
    </row>
    <row r="108" spans="1:5" x14ac:dyDescent="0.2">
      <c r="A108" s="28">
        <v>5125</v>
      </c>
      <c r="B108" s="26" t="s">
        <v>285</v>
      </c>
      <c r="C108" s="142">
        <v>117820.59</v>
      </c>
      <c r="D108" s="29">
        <f t="shared" si="2"/>
        <v>7.0638369582490105E-4</v>
      </c>
      <c r="E108" s="26"/>
    </row>
    <row r="109" spans="1:5" x14ac:dyDescent="0.2">
      <c r="A109" s="28">
        <v>5126</v>
      </c>
      <c r="B109" s="26" t="s">
        <v>286</v>
      </c>
      <c r="C109" s="142">
        <v>9975789.2799999993</v>
      </c>
      <c r="D109" s="29">
        <f t="shared" si="2"/>
        <v>5.9809027440592757E-2</v>
      </c>
      <c r="E109" s="26"/>
    </row>
    <row r="110" spans="1:5" x14ac:dyDescent="0.2">
      <c r="A110" s="28">
        <v>5127</v>
      </c>
      <c r="B110" s="26" t="s">
        <v>287</v>
      </c>
      <c r="C110" s="142">
        <v>2957338.56</v>
      </c>
      <c r="D110" s="29">
        <f t="shared" si="2"/>
        <v>1.7730481079905398E-2</v>
      </c>
      <c r="E110" s="26"/>
    </row>
    <row r="111" spans="1:5" x14ac:dyDescent="0.2">
      <c r="A111" s="28">
        <v>5128</v>
      </c>
      <c r="B111" s="26" t="s">
        <v>288</v>
      </c>
      <c r="C111" s="142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42">
        <v>2922682.43</v>
      </c>
      <c r="D112" s="29">
        <f t="shared" si="2"/>
        <v>1.7522703091419782E-2</v>
      </c>
      <c r="E112" s="26"/>
    </row>
    <row r="113" spans="1:5" x14ac:dyDescent="0.2">
      <c r="A113" s="84">
        <v>5130</v>
      </c>
      <c r="B113" s="81" t="s">
        <v>290</v>
      </c>
      <c r="C113" s="141">
        <f>SUM(C114:C122)</f>
        <v>29033129.329999998</v>
      </c>
      <c r="D113" s="85">
        <f t="shared" si="2"/>
        <v>0.17406574858849147</v>
      </c>
      <c r="E113" s="26"/>
    </row>
    <row r="114" spans="1:5" x14ac:dyDescent="0.2">
      <c r="A114" s="28">
        <v>5131</v>
      </c>
      <c r="B114" s="26" t="s">
        <v>291</v>
      </c>
      <c r="C114" s="142">
        <v>9639173.1199999992</v>
      </c>
      <c r="D114" s="29">
        <f t="shared" si="2"/>
        <v>5.7790872827929669E-2</v>
      </c>
      <c r="E114" s="26"/>
    </row>
    <row r="115" spans="1:5" x14ac:dyDescent="0.2">
      <c r="A115" s="28">
        <v>5132</v>
      </c>
      <c r="B115" s="26" t="s">
        <v>292</v>
      </c>
      <c r="C115" s="142">
        <v>1517308.4</v>
      </c>
      <c r="D115" s="29">
        <f t="shared" si="2"/>
        <v>9.0968982187083543E-3</v>
      </c>
      <c r="E115" s="26"/>
    </row>
    <row r="116" spans="1:5" x14ac:dyDescent="0.2">
      <c r="A116" s="28">
        <v>5133</v>
      </c>
      <c r="B116" s="26" t="s">
        <v>293</v>
      </c>
      <c r="C116" s="142">
        <v>5725540.6799999997</v>
      </c>
      <c r="D116" s="29">
        <f t="shared" si="2"/>
        <v>3.4327010127297927E-2</v>
      </c>
      <c r="E116" s="26"/>
    </row>
    <row r="117" spans="1:5" x14ac:dyDescent="0.2">
      <c r="A117" s="28">
        <v>5134</v>
      </c>
      <c r="B117" s="26" t="s">
        <v>294</v>
      </c>
      <c r="C117" s="142">
        <v>2199446.81</v>
      </c>
      <c r="D117" s="29">
        <f t="shared" si="2"/>
        <v>1.3186603177068533E-2</v>
      </c>
      <c r="E117" s="26"/>
    </row>
    <row r="118" spans="1:5" x14ac:dyDescent="0.2">
      <c r="A118" s="28">
        <v>5135</v>
      </c>
      <c r="B118" s="26" t="s">
        <v>295</v>
      </c>
      <c r="C118" s="142">
        <v>1005391.22</v>
      </c>
      <c r="D118" s="29">
        <f t="shared" si="2"/>
        <v>6.0277407007850344E-3</v>
      </c>
      <c r="E118" s="26"/>
    </row>
    <row r="119" spans="1:5" x14ac:dyDescent="0.2">
      <c r="A119" s="28">
        <v>5136</v>
      </c>
      <c r="B119" s="26" t="s">
        <v>296</v>
      </c>
      <c r="C119" s="142">
        <v>106232.8</v>
      </c>
      <c r="D119" s="29">
        <f t="shared" si="2"/>
        <v>6.3691005011795945E-4</v>
      </c>
      <c r="E119" s="26"/>
    </row>
    <row r="120" spans="1:5" x14ac:dyDescent="0.2">
      <c r="A120" s="28">
        <v>5137</v>
      </c>
      <c r="B120" s="26" t="s">
        <v>297</v>
      </c>
      <c r="C120" s="142">
        <v>93256.58</v>
      </c>
      <c r="D120" s="29">
        <f t="shared" si="2"/>
        <v>5.5911218608216569E-4</v>
      </c>
      <c r="E120" s="26"/>
    </row>
    <row r="121" spans="1:5" x14ac:dyDescent="0.2">
      <c r="A121" s="28">
        <v>5138</v>
      </c>
      <c r="B121" s="26" t="s">
        <v>298</v>
      </c>
      <c r="C121" s="142">
        <v>4852243.12</v>
      </c>
      <c r="D121" s="29">
        <f t="shared" si="2"/>
        <v>2.9091226144314412E-2</v>
      </c>
      <c r="E121" s="26"/>
    </row>
    <row r="122" spans="1:5" x14ac:dyDescent="0.2">
      <c r="A122" s="28">
        <v>5139</v>
      </c>
      <c r="B122" s="26" t="s">
        <v>299</v>
      </c>
      <c r="C122" s="142">
        <v>3894536.6</v>
      </c>
      <c r="D122" s="29">
        <f t="shared" si="2"/>
        <v>2.3349375156187423E-2</v>
      </c>
      <c r="E122" s="26"/>
    </row>
    <row r="123" spans="1:5" x14ac:dyDescent="0.2">
      <c r="A123" s="84">
        <v>5200</v>
      </c>
      <c r="B123" s="81" t="s">
        <v>300</v>
      </c>
      <c r="C123" s="141">
        <f>C124+C127+C130+C133+C138+C142+C145+C147+C153</f>
        <v>39385660.989999995</v>
      </c>
      <c r="D123" s="85">
        <f t="shared" si="2"/>
        <v>0.23613350410673406</v>
      </c>
      <c r="E123" s="26"/>
    </row>
    <row r="124" spans="1:5" x14ac:dyDescent="0.2">
      <c r="A124" s="84">
        <v>5210</v>
      </c>
      <c r="B124" s="81" t="s">
        <v>301</v>
      </c>
      <c r="C124" s="141">
        <f>SUM(C125:C126)</f>
        <v>9064000</v>
      </c>
      <c r="D124" s="85">
        <f t="shared" si="2"/>
        <v>5.4342469503479006E-2</v>
      </c>
      <c r="E124" s="26"/>
    </row>
    <row r="125" spans="1:5" x14ac:dyDescent="0.2">
      <c r="A125" s="28">
        <v>5211</v>
      </c>
      <c r="B125" s="26" t="s">
        <v>302</v>
      </c>
      <c r="C125" s="142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42">
        <v>9064000</v>
      </c>
      <c r="D126" s="29">
        <f t="shared" si="2"/>
        <v>5.4342469503479006E-2</v>
      </c>
      <c r="E126" s="26"/>
    </row>
    <row r="127" spans="1:5" x14ac:dyDescent="0.2">
      <c r="A127" s="84">
        <v>5220</v>
      </c>
      <c r="B127" s="81" t="s">
        <v>304</v>
      </c>
      <c r="C127" s="141">
        <f>SUM(C128:C129)</f>
        <v>60600</v>
      </c>
      <c r="D127" s="85">
        <f t="shared" si="2"/>
        <v>3.6332233582423074E-4</v>
      </c>
      <c r="E127" s="26"/>
    </row>
    <row r="128" spans="1:5" x14ac:dyDescent="0.2">
      <c r="A128" s="28">
        <v>5221</v>
      </c>
      <c r="B128" s="26" t="s">
        <v>305</v>
      </c>
      <c r="C128" s="142">
        <v>60600</v>
      </c>
      <c r="D128" s="29">
        <f t="shared" si="2"/>
        <v>3.6332233582423074E-4</v>
      </c>
      <c r="E128" s="26"/>
    </row>
    <row r="129" spans="1:5" x14ac:dyDescent="0.2">
      <c r="A129" s="28">
        <v>5222</v>
      </c>
      <c r="B129" s="26" t="s">
        <v>306</v>
      </c>
      <c r="C129" s="142">
        <v>0</v>
      </c>
      <c r="D129" s="29">
        <f t="shared" si="2"/>
        <v>0</v>
      </c>
      <c r="E129" s="26"/>
    </row>
    <row r="130" spans="1:5" x14ac:dyDescent="0.2">
      <c r="A130" s="84">
        <v>5230</v>
      </c>
      <c r="B130" s="81" t="s">
        <v>251</v>
      </c>
      <c r="C130" s="141">
        <f>SUM(C131:C132)</f>
        <v>2623974.0299999998</v>
      </c>
      <c r="D130" s="85">
        <f t="shared" si="2"/>
        <v>1.5731821348543236E-2</v>
      </c>
      <c r="E130" s="26"/>
    </row>
    <row r="131" spans="1:5" x14ac:dyDescent="0.2">
      <c r="A131" s="28">
        <v>5231</v>
      </c>
      <c r="B131" s="26" t="s">
        <v>307</v>
      </c>
      <c r="C131" s="142">
        <v>2623974.0299999998</v>
      </c>
      <c r="D131" s="29">
        <f t="shared" si="2"/>
        <v>1.5731821348543236E-2</v>
      </c>
      <c r="E131" s="26"/>
    </row>
    <row r="132" spans="1:5" x14ac:dyDescent="0.2">
      <c r="A132" s="28">
        <v>5232</v>
      </c>
      <c r="B132" s="26" t="s">
        <v>308</v>
      </c>
      <c r="C132" s="142">
        <v>0</v>
      </c>
      <c r="D132" s="29">
        <f t="shared" si="2"/>
        <v>0</v>
      </c>
      <c r="E132" s="26"/>
    </row>
    <row r="133" spans="1:5" x14ac:dyDescent="0.2">
      <c r="A133" s="84">
        <v>5240</v>
      </c>
      <c r="B133" s="81" t="s">
        <v>252</v>
      </c>
      <c r="C133" s="141">
        <f>SUM(C134:C137)</f>
        <v>22397996.66</v>
      </c>
      <c r="D133" s="85">
        <f t="shared" si="2"/>
        <v>0.13428535419627918</v>
      </c>
      <c r="E133" s="26"/>
    </row>
    <row r="134" spans="1:5" x14ac:dyDescent="0.2">
      <c r="A134" s="28">
        <v>5241</v>
      </c>
      <c r="B134" s="26" t="s">
        <v>309</v>
      </c>
      <c r="C134" s="142">
        <v>21337145.960000001</v>
      </c>
      <c r="D134" s="29">
        <f t="shared" si="2"/>
        <v>0.12792511072623347</v>
      </c>
      <c r="E134" s="26"/>
    </row>
    <row r="135" spans="1:5" x14ac:dyDescent="0.2">
      <c r="A135" s="28">
        <v>5242</v>
      </c>
      <c r="B135" s="26" t="s">
        <v>310</v>
      </c>
      <c r="C135" s="142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42">
        <v>367800.7</v>
      </c>
      <c r="D136" s="29">
        <f t="shared" si="2"/>
        <v>2.2051189676862569E-3</v>
      </c>
      <c r="E136" s="26"/>
    </row>
    <row r="137" spans="1:5" x14ac:dyDescent="0.2">
      <c r="A137" s="28">
        <v>5244</v>
      </c>
      <c r="B137" s="26" t="s">
        <v>312</v>
      </c>
      <c r="C137" s="142">
        <v>693050</v>
      </c>
      <c r="D137" s="29">
        <f t="shared" si="2"/>
        <v>4.1551245023594575E-3</v>
      </c>
      <c r="E137" s="26"/>
    </row>
    <row r="138" spans="1:5" x14ac:dyDescent="0.2">
      <c r="A138" s="84">
        <v>5250</v>
      </c>
      <c r="B138" s="81" t="s">
        <v>253</v>
      </c>
      <c r="C138" s="141">
        <f>SUM(C139:C141)</f>
        <v>5239090.3</v>
      </c>
      <c r="D138" s="85">
        <f t="shared" si="2"/>
        <v>3.1410536722608413E-2</v>
      </c>
      <c r="E138" s="26"/>
    </row>
    <row r="139" spans="1:5" x14ac:dyDescent="0.2">
      <c r="A139" s="28">
        <v>5251</v>
      </c>
      <c r="B139" s="26" t="s">
        <v>313</v>
      </c>
      <c r="C139" s="142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42">
        <v>5239090.3</v>
      </c>
      <c r="D140" s="29">
        <f t="shared" si="2"/>
        <v>3.1410536722608413E-2</v>
      </c>
      <c r="E140" s="26"/>
    </row>
    <row r="141" spans="1:5" x14ac:dyDescent="0.2">
      <c r="A141" s="28">
        <v>5259</v>
      </c>
      <c r="B141" s="26" t="s">
        <v>315</v>
      </c>
      <c r="C141" s="142">
        <v>0</v>
      </c>
      <c r="D141" s="29">
        <f t="shared" si="2"/>
        <v>0</v>
      </c>
      <c r="E141" s="26"/>
    </row>
    <row r="142" spans="1:5" x14ac:dyDescent="0.2">
      <c r="A142" s="84">
        <v>5260</v>
      </c>
      <c r="B142" s="81" t="s">
        <v>316</v>
      </c>
      <c r="C142" s="141">
        <f>SUM(C143:C144)</f>
        <v>0</v>
      </c>
      <c r="D142" s="8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42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42">
        <v>0</v>
      </c>
      <c r="D144" s="29">
        <f t="shared" si="2"/>
        <v>0</v>
      </c>
      <c r="E144" s="26"/>
    </row>
    <row r="145" spans="1:5" x14ac:dyDescent="0.2">
      <c r="A145" s="84">
        <v>5270</v>
      </c>
      <c r="B145" s="81" t="s">
        <v>319</v>
      </c>
      <c r="C145" s="141">
        <f>SUM(C146)</f>
        <v>0</v>
      </c>
      <c r="D145" s="8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42">
        <v>0</v>
      </c>
      <c r="D146" s="29">
        <f t="shared" si="2"/>
        <v>0</v>
      </c>
      <c r="E146" s="26"/>
    </row>
    <row r="147" spans="1:5" x14ac:dyDescent="0.2">
      <c r="A147" s="84">
        <v>5280</v>
      </c>
      <c r="B147" s="81" t="s">
        <v>321</v>
      </c>
      <c r="C147" s="141">
        <f>SUM(C148:C152)</f>
        <v>0</v>
      </c>
      <c r="D147" s="8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42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42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42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42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42">
        <v>0</v>
      </c>
      <c r="D152" s="29">
        <f t="shared" si="2"/>
        <v>0</v>
      </c>
      <c r="E152" s="26"/>
    </row>
    <row r="153" spans="1:5" x14ac:dyDescent="0.2">
      <c r="A153" s="84">
        <v>5290</v>
      </c>
      <c r="B153" s="81" t="s">
        <v>327</v>
      </c>
      <c r="C153" s="141">
        <f>SUM(C154:C155)</f>
        <v>0</v>
      </c>
      <c r="D153" s="8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42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42">
        <v>0</v>
      </c>
      <c r="D155" s="29">
        <f t="shared" si="2"/>
        <v>0</v>
      </c>
      <c r="E155" s="26"/>
    </row>
    <row r="156" spans="1:5" x14ac:dyDescent="0.2">
      <c r="A156" s="84">
        <v>5300</v>
      </c>
      <c r="B156" s="81" t="s">
        <v>330</v>
      </c>
      <c r="C156" s="141">
        <f>C157+C160+C163</f>
        <v>1760000</v>
      </c>
      <c r="D156" s="85">
        <f t="shared" si="2"/>
        <v>1.0551935825918254E-2</v>
      </c>
      <c r="E156" s="26"/>
    </row>
    <row r="157" spans="1:5" x14ac:dyDescent="0.2">
      <c r="A157" s="84">
        <v>5310</v>
      </c>
      <c r="B157" s="81" t="s">
        <v>246</v>
      </c>
      <c r="C157" s="141">
        <f>C158+C159</f>
        <v>0</v>
      </c>
      <c r="D157" s="8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42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42">
        <v>0</v>
      </c>
      <c r="D159" s="29">
        <f t="shared" si="2"/>
        <v>0</v>
      </c>
      <c r="E159" s="26"/>
    </row>
    <row r="160" spans="1:5" x14ac:dyDescent="0.2">
      <c r="A160" s="84">
        <v>5320</v>
      </c>
      <c r="B160" s="81" t="s">
        <v>247</v>
      </c>
      <c r="C160" s="141">
        <f>SUM(C161:C162)</f>
        <v>0</v>
      </c>
      <c r="D160" s="8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42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42">
        <v>0</v>
      </c>
      <c r="D162" s="29">
        <f t="shared" si="3"/>
        <v>0</v>
      </c>
      <c r="E162" s="26"/>
    </row>
    <row r="163" spans="1:5" x14ac:dyDescent="0.2">
      <c r="A163" s="84">
        <v>5330</v>
      </c>
      <c r="B163" s="81" t="s">
        <v>248</v>
      </c>
      <c r="C163" s="141">
        <f>SUM(C164:C165)</f>
        <v>1760000</v>
      </c>
      <c r="D163" s="85">
        <f t="shared" si="3"/>
        <v>1.0551935825918254E-2</v>
      </c>
      <c r="E163" s="26"/>
    </row>
    <row r="164" spans="1:5" x14ac:dyDescent="0.2">
      <c r="A164" s="28">
        <v>5331</v>
      </c>
      <c r="B164" s="26" t="s">
        <v>335</v>
      </c>
      <c r="C164" s="142">
        <v>1760000</v>
      </c>
      <c r="D164" s="29">
        <f t="shared" si="3"/>
        <v>1.0551935825918254E-2</v>
      </c>
      <c r="E164" s="26"/>
    </row>
    <row r="165" spans="1:5" x14ac:dyDescent="0.2">
      <c r="A165" s="28">
        <v>5332</v>
      </c>
      <c r="B165" s="26" t="s">
        <v>336</v>
      </c>
      <c r="C165" s="142">
        <v>0</v>
      </c>
      <c r="D165" s="29">
        <f t="shared" si="3"/>
        <v>0</v>
      </c>
      <c r="E165" s="26"/>
    </row>
    <row r="166" spans="1:5" x14ac:dyDescent="0.2">
      <c r="A166" s="84">
        <v>5400</v>
      </c>
      <c r="B166" s="81" t="s">
        <v>337</v>
      </c>
      <c r="C166" s="141">
        <f>C167+C170+C173+C176+C178</f>
        <v>0</v>
      </c>
      <c r="D166" s="85">
        <f t="shared" si="3"/>
        <v>0</v>
      </c>
      <c r="E166" s="26"/>
    </row>
    <row r="167" spans="1:5" x14ac:dyDescent="0.2">
      <c r="A167" s="84">
        <v>5410</v>
      </c>
      <c r="B167" s="81" t="s">
        <v>338</v>
      </c>
      <c r="C167" s="141">
        <f>SUM(C168:C169)</f>
        <v>0</v>
      </c>
      <c r="D167" s="8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42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42">
        <v>0</v>
      </c>
      <c r="D169" s="29">
        <f t="shared" si="3"/>
        <v>0</v>
      </c>
      <c r="E169" s="26"/>
    </row>
    <row r="170" spans="1:5" x14ac:dyDescent="0.2">
      <c r="A170" s="84">
        <v>5420</v>
      </c>
      <c r="B170" s="81" t="s">
        <v>341</v>
      </c>
      <c r="C170" s="141">
        <f>SUM(C171:C172)</f>
        <v>0</v>
      </c>
      <c r="D170" s="8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42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42">
        <v>0</v>
      </c>
      <c r="D172" s="29">
        <f t="shared" si="3"/>
        <v>0</v>
      </c>
      <c r="E172" s="26"/>
    </row>
    <row r="173" spans="1:5" x14ac:dyDescent="0.2">
      <c r="A173" s="84">
        <v>5430</v>
      </c>
      <c r="B173" s="81" t="s">
        <v>344</v>
      </c>
      <c r="C173" s="141">
        <f>SUM(C174:C175)</f>
        <v>0</v>
      </c>
      <c r="D173" s="8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42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42">
        <v>0</v>
      </c>
      <c r="D175" s="29">
        <f t="shared" si="3"/>
        <v>0</v>
      </c>
      <c r="E175" s="26"/>
    </row>
    <row r="176" spans="1:5" x14ac:dyDescent="0.2">
      <c r="A176" s="84">
        <v>5440</v>
      </c>
      <c r="B176" s="81" t="s">
        <v>347</v>
      </c>
      <c r="C176" s="141">
        <f>SUM(C177)</f>
        <v>0</v>
      </c>
      <c r="D176" s="8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42">
        <v>0</v>
      </c>
      <c r="D177" s="29">
        <f t="shared" si="3"/>
        <v>0</v>
      </c>
      <c r="E177" s="26"/>
    </row>
    <row r="178" spans="1:5" x14ac:dyDescent="0.2">
      <c r="A178" s="84">
        <v>5450</v>
      </c>
      <c r="B178" s="81" t="s">
        <v>348</v>
      </c>
      <c r="C178" s="141">
        <f>SUM(C179:C180)</f>
        <v>0</v>
      </c>
      <c r="D178" s="8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42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42">
        <v>0</v>
      </c>
      <c r="D180" s="29">
        <f t="shared" si="3"/>
        <v>0</v>
      </c>
      <c r="E180" s="26"/>
    </row>
    <row r="181" spans="1:5" x14ac:dyDescent="0.2">
      <c r="A181" s="84">
        <v>5500</v>
      </c>
      <c r="B181" s="81" t="s">
        <v>351</v>
      </c>
      <c r="C181" s="141">
        <f>C182+C191+C194+C200</f>
        <v>8651553.7799999993</v>
      </c>
      <c r="D181" s="85">
        <f t="shared" si="3"/>
        <v>5.1869681977863909E-2</v>
      </c>
      <c r="E181" s="26"/>
    </row>
    <row r="182" spans="1:5" x14ac:dyDescent="0.2">
      <c r="A182" s="84">
        <v>5510</v>
      </c>
      <c r="B182" s="81" t="s">
        <v>352</v>
      </c>
      <c r="C182" s="141">
        <f>SUM(C183:C190)</f>
        <v>8651553.7799999993</v>
      </c>
      <c r="D182" s="85">
        <f t="shared" si="3"/>
        <v>5.1869681977863909E-2</v>
      </c>
      <c r="E182" s="26"/>
    </row>
    <row r="183" spans="1:5" x14ac:dyDescent="0.2">
      <c r="A183" s="28">
        <v>5511</v>
      </c>
      <c r="B183" s="26" t="s">
        <v>353</v>
      </c>
      <c r="C183" s="142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42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42">
        <v>962224.73</v>
      </c>
      <c r="D185" s="29">
        <f t="shared" si="3"/>
        <v>5.7689395460633628E-3</v>
      </c>
      <c r="E185" s="26"/>
    </row>
    <row r="186" spans="1:5" x14ac:dyDescent="0.2">
      <c r="A186" s="28">
        <v>5514</v>
      </c>
      <c r="B186" s="26" t="s">
        <v>356</v>
      </c>
      <c r="C186" s="142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42">
        <v>7623439.4699999997</v>
      </c>
      <c r="D187" s="29">
        <f t="shared" si="3"/>
        <v>4.5705706852393328E-2</v>
      </c>
      <c r="E187" s="26"/>
    </row>
    <row r="188" spans="1:5" x14ac:dyDescent="0.2">
      <c r="A188" s="28">
        <v>5516</v>
      </c>
      <c r="B188" s="26" t="s">
        <v>358</v>
      </c>
      <c r="C188" s="142">
        <v>2250</v>
      </c>
      <c r="D188" s="29">
        <f t="shared" si="3"/>
        <v>1.3489690686543221E-5</v>
      </c>
      <c r="E188" s="26"/>
    </row>
    <row r="189" spans="1:5" x14ac:dyDescent="0.2">
      <c r="A189" s="28">
        <v>5517</v>
      </c>
      <c r="B189" s="26" t="s">
        <v>359</v>
      </c>
      <c r="C189" s="142">
        <v>63639.58</v>
      </c>
      <c r="D189" s="29">
        <f t="shared" si="3"/>
        <v>3.8154588872067659E-4</v>
      </c>
      <c r="E189" s="26"/>
    </row>
    <row r="190" spans="1:5" x14ac:dyDescent="0.2">
      <c r="A190" s="28">
        <v>5518</v>
      </c>
      <c r="B190" s="26" t="s">
        <v>41</v>
      </c>
      <c r="C190" s="142">
        <v>0</v>
      </c>
      <c r="D190" s="29">
        <f t="shared" si="3"/>
        <v>0</v>
      </c>
      <c r="E190" s="26"/>
    </row>
    <row r="191" spans="1:5" x14ac:dyDescent="0.2">
      <c r="A191" s="84">
        <v>5520</v>
      </c>
      <c r="B191" s="81" t="s">
        <v>40</v>
      </c>
      <c r="C191" s="141">
        <f>SUM(C192:C193)</f>
        <v>0</v>
      </c>
      <c r="D191" s="8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42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42">
        <v>0</v>
      </c>
      <c r="D193" s="29">
        <f t="shared" si="3"/>
        <v>0</v>
      </c>
      <c r="E193" s="26"/>
    </row>
    <row r="194" spans="1:5" x14ac:dyDescent="0.2">
      <c r="A194" s="84">
        <v>5530</v>
      </c>
      <c r="B194" s="81" t="s">
        <v>362</v>
      </c>
      <c r="C194" s="141">
        <f>SUM(C195:C199)</f>
        <v>0</v>
      </c>
      <c r="D194" s="8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42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42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42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42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42">
        <v>0</v>
      </c>
      <c r="D199" s="29">
        <f t="shared" si="3"/>
        <v>0</v>
      </c>
      <c r="E199" s="26"/>
    </row>
    <row r="200" spans="1:5" x14ac:dyDescent="0.2">
      <c r="A200" s="84">
        <v>5590</v>
      </c>
      <c r="B200" s="81" t="s">
        <v>368</v>
      </c>
      <c r="C200" s="141">
        <f>SUM(C201:C209)</f>
        <v>0</v>
      </c>
      <c r="D200" s="8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42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42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42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42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42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42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42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42">
        <v>0</v>
      </c>
      <c r="D208" s="29">
        <f t="shared" si="3"/>
        <v>0</v>
      </c>
      <c r="E208" s="26"/>
    </row>
    <row r="209" spans="1:6" x14ac:dyDescent="0.2">
      <c r="A209" s="28">
        <v>5599</v>
      </c>
      <c r="B209" s="26" t="s">
        <v>375</v>
      </c>
      <c r="C209" s="142">
        <v>0</v>
      </c>
      <c r="D209" s="29">
        <f t="shared" si="3"/>
        <v>0</v>
      </c>
      <c r="E209" s="26"/>
    </row>
    <row r="210" spans="1:6" x14ac:dyDescent="0.2">
      <c r="A210" s="84">
        <v>5600</v>
      </c>
      <c r="B210" s="81" t="s">
        <v>39</v>
      </c>
      <c r="C210" s="141">
        <f>C211</f>
        <v>0</v>
      </c>
      <c r="D210" s="85">
        <f t="shared" si="3"/>
        <v>0</v>
      </c>
      <c r="E210" s="26"/>
    </row>
    <row r="211" spans="1:6" x14ac:dyDescent="0.2">
      <c r="A211" s="84">
        <v>5610</v>
      </c>
      <c r="B211" s="81" t="s">
        <v>376</v>
      </c>
      <c r="C211" s="141">
        <f>C212</f>
        <v>0</v>
      </c>
      <c r="D211" s="85">
        <f t="shared" si="3"/>
        <v>0</v>
      </c>
      <c r="E211" s="26"/>
    </row>
    <row r="212" spans="1:6" x14ac:dyDescent="0.2">
      <c r="A212" s="28">
        <v>5611</v>
      </c>
      <c r="B212" s="26" t="s">
        <v>377</v>
      </c>
      <c r="C212" s="142">
        <v>0</v>
      </c>
      <c r="D212" s="29">
        <f t="shared" si="3"/>
        <v>0</v>
      </c>
      <c r="E212" s="26"/>
    </row>
    <row r="213" spans="1:6" x14ac:dyDescent="0.2">
      <c r="C213" s="113"/>
    </row>
    <row r="214" spans="1:6" x14ac:dyDescent="0.2">
      <c r="A214" s="118" t="s">
        <v>506</v>
      </c>
    </row>
    <row r="217" spans="1:6" x14ac:dyDescent="0.2">
      <c r="B217" s="137"/>
      <c r="C217" s="137"/>
      <c r="D217" s="136"/>
      <c r="E217" s="136"/>
      <c r="F217" s="136"/>
    </row>
    <row r="218" spans="1:6" ht="15" customHeight="1" x14ac:dyDescent="0.2">
      <c r="B218" s="139"/>
      <c r="C218" s="138"/>
      <c r="D218" s="138"/>
      <c r="E218" s="138"/>
      <c r="F218" s="135"/>
    </row>
    <row r="224" spans="1:6" x14ac:dyDescent="0.2">
      <c r="B224" s="137" t="s">
        <v>593</v>
      </c>
      <c r="C224" s="137"/>
      <c r="D224" s="136" t="s">
        <v>591</v>
      </c>
      <c r="E224" s="136"/>
    </row>
    <row r="225" spans="2:5" x14ac:dyDescent="0.2">
      <c r="B225" s="139" t="s">
        <v>597</v>
      </c>
      <c r="C225" s="138" t="s">
        <v>598</v>
      </c>
      <c r="D225" s="138"/>
      <c r="E225" s="138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rintOptions gridLines="1"/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2"/>
  <sheetViews>
    <sheetView view="pageBreakPreview" topLeftCell="A148" zoomScale="60" zoomScaleNormal="58" workbookViewId="0">
      <selection sqref="A1:J182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85" t="s">
        <v>589</v>
      </c>
      <c r="B1" s="186"/>
      <c r="C1" s="186"/>
      <c r="D1" s="186"/>
      <c r="E1" s="186"/>
      <c r="F1" s="186"/>
      <c r="G1" s="2" t="s">
        <v>486</v>
      </c>
      <c r="H1" s="8">
        <v>2026</v>
      </c>
    </row>
    <row r="2" spans="1:8" s="3" customFormat="1" ht="18.95" customHeight="1" x14ac:dyDescent="0.25">
      <c r="A2" s="185" t="s">
        <v>490</v>
      </c>
      <c r="B2" s="186"/>
      <c r="C2" s="186"/>
      <c r="D2" s="186"/>
      <c r="E2" s="186"/>
      <c r="F2" s="186"/>
      <c r="G2" s="2" t="s">
        <v>487</v>
      </c>
      <c r="H2" s="8" t="s">
        <v>489</v>
      </c>
    </row>
    <row r="3" spans="1:8" s="3" customFormat="1" ht="18.95" customHeight="1" x14ac:dyDescent="0.25">
      <c r="A3" s="185" t="s">
        <v>590</v>
      </c>
      <c r="B3" s="186"/>
      <c r="C3" s="186"/>
      <c r="D3" s="186"/>
      <c r="E3" s="186"/>
      <c r="F3" s="186"/>
      <c r="G3" s="2" t="s">
        <v>488</v>
      </c>
      <c r="H3" s="8">
        <v>2</v>
      </c>
    </row>
    <row r="4" spans="1:8" s="3" customFormat="1" ht="18.95" customHeight="1" x14ac:dyDescent="0.25">
      <c r="A4" s="185" t="s">
        <v>504</v>
      </c>
      <c r="B4" s="186"/>
      <c r="C4" s="186"/>
      <c r="D4" s="186"/>
      <c r="E4" s="186"/>
      <c r="F4" s="186"/>
      <c r="G4" s="2"/>
      <c r="H4" s="8"/>
    </row>
    <row r="5" spans="1:8" x14ac:dyDescent="0.2">
      <c r="A5" s="184" t="s">
        <v>113</v>
      </c>
      <c r="B5" s="184"/>
      <c r="C5" s="184"/>
      <c r="D5" s="184"/>
      <c r="E5" s="184"/>
      <c r="F5" s="184"/>
      <c r="G5" s="184"/>
      <c r="H5" s="184"/>
    </row>
    <row r="7" spans="1:8" x14ac:dyDescent="0.2">
      <c r="A7" s="188" t="s">
        <v>86</v>
      </c>
      <c r="B7" s="188"/>
      <c r="C7" s="188"/>
      <c r="D7" s="188"/>
      <c r="E7" s="188"/>
      <c r="F7" s="188"/>
      <c r="G7" s="188"/>
      <c r="H7" s="188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44">
        <v>82389147.120000005</v>
      </c>
      <c r="D9" s="144"/>
      <c r="E9" s="144" t="str">
        <f>+IF(OR(C9&lt;&gt;0,C10&lt;&gt;0,C11&lt;&gt;0),"","SIN INFORMACIÓN QUE REVELAR")</f>
        <v/>
      </c>
      <c r="F9" s="144"/>
    </row>
    <row r="10" spans="1:8" x14ac:dyDescent="0.2">
      <c r="A10" s="6">
        <v>1115</v>
      </c>
      <c r="B10" s="4" t="s">
        <v>115</v>
      </c>
      <c r="C10" s="144">
        <v>0</v>
      </c>
      <c r="D10" s="144"/>
      <c r="E10" s="144"/>
      <c r="F10" s="144"/>
    </row>
    <row r="11" spans="1:8" x14ac:dyDescent="0.2">
      <c r="A11" s="6">
        <v>1121</v>
      </c>
      <c r="B11" s="4" t="s">
        <v>116</v>
      </c>
      <c r="C11" s="144">
        <v>0</v>
      </c>
      <c r="D11" s="144"/>
      <c r="E11" s="144"/>
      <c r="F11" s="144"/>
    </row>
    <row r="12" spans="1:8" x14ac:dyDescent="0.2">
      <c r="C12" s="144"/>
      <c r="D12" s="144"/>
      <c r="E12" s="144"/>
      <c r="F12" s="144"/>
    </row>
    <row r="13" spans="1:8" x14ac:dyDescent="0.2">
      <c r="A13" s="188" t="s">
        <v>87</v>
      </c>
      <c r="B13" s="188"/>
      <c r="C13" s="188"/>
      <c r="D13" s="188"/>
      <c r="E13" s="188"/>
      <c r="F13" s="188"/>
      <c r="G13" s="188"/>
      <c r="H13" s="188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44">
        <v>-133.52000000000001</v>
      </c>
      <c r="D15" s="144">
        <v>-133.52000000000001</v>
      </c>
      <c r="E15" s="144">
        <v>-133.52000000000001</v>
      </c>
      <c r="F15" s="144">
        <v>-133.16</v>
      </c>
      <c r="G15" s="144">
        <v>0</v>
      </c>
      <c r="H15" s="14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44">
        <v>454474.84</v>
      </c>
      <c r="D16" s="144">
        <v>183262.36</v>
      </c>
      <c r="E16" s="144">
        <v>0</v>
      </c>
      <c r="F16" s="144">
        <v>0</v>
      </c>
      <c r="G16" s="144">
        <v>0</v>
      </c>
      <c r="H16" s="144"/>
    </row>
    <row r="17" spans="1:8" x14ac:dyDescent="0.2">
      <c r="C17" s="144"/>
      <c r="D17" s="144"/>
      <c r="E17" s="144"/>
      <c r="F17" s="144"/>
      <c r="G17" s="144"/>
      <c r="H17" s="144"/>
    </row>
    <row r="18" spans="1:8" x14ac:dyDescent="0.2">
      <c r="A18" s="188" t="s">
        <v>88</v>
      </c>
      <c r="B18" s="188"/>
      <c r="C18" s="188"/>
      <c r="D18" s="188"/>
      <c r="E18" s="188"/>
      <c r="F18" s="188"/>
      <c r="G18" s="188"/>
      <c r="H18" s="188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44">
        <v>4301230.2300000004</v>
      </c>
      <c r="D20" s="144">
        <v>4301230.2300000004</v>
      </c>
      <c r="E20" s="144">
        <v>0</v>
      </c>
      <c r="F20" s="144">
        <v>0</v>
      </c>
      <c r="G20" s="144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44">
        <v>18500</v>
      </c>
      <c r="D21" s="144">
        <v>18500</v>
      </c>
      <c r="E21" s="144">
        <v>0</v>
      </c>
      <c r="F21" s="144">
        <v>0</v>
      </c>
      <c r="G21" s="144">
        <v>0</v>
      </c>
    </row>
    <row r="22" spans="1:8" x14ac:dyDescent="0.2">
      <c r="A22" s="6">
        <v>1126</v>
      </c>
      <c r="B22" s="4" t="s">
        <v>475</v>
      </c>
      <c r="C22" s="144">
        <v>0</v>
      </c>
      <c r="D22" s="144">
        <v>0</v>
      </c>
      <c r="E22" s="144">
        <v>0</v>
      </c>
      <c r="F22" s="144">
        <v>0</v>
      </c>
      <c r="G22" s="144">
        <v>0</v>
      </c>
    </row>
    <row r="23" spans="1:8" x14ac:dyDescent="0.2">
      <c r="A23" s="6">
        <v>1129</v>
      </c>
      <c r="B23" s="4" t="s">
        <v>476</v>
      </c>
      <c r="C23" s="144">
        <v>514046.96</v>
      </c>
      <c r="D23" s="144">
        <v>514046.96</v>
      </c>
      <c r="E23" s="144">
        <v>0</v>
      </c>
      <c r="F23" s="144">
        <v>0</v>
      </c>
      <c r="G23" s="144">
        <v>0</v>
      </c>
    </row>
    <row r="24" spans="1:8" x14ac:dyDescent="0.2">
      <c r="A24" s="6">
        <v>1131</v>
      </c>
      <c r="B24" s="4" t="s">
        <v>127</v>
      </c>
      <c r="C24" s="144">
        <v>682586.39</v>
      </c>
      <c r="D24" s="144">
        <v>682586.39</v>
      </c>
      <c r="E24" s="144">
        <v>0</v>
      </c>
      <c r="F24" s="144">
        <v>0</v>
      </c>
      <c r="G24" s="144">
        <v>0</v>
      </c>
    </row>
    <row r="25" spans="1:8" x14ac:dyDescent="0.2">
      <c r="A25" s="6">
        <v>1132</v>
      </c>
      <c r="B25" s="4" t="s">
        <v>128</v>
      </c>
      <c r="C25" s="144">
        <v>336705.34</v>
      </c>
      <c r="D25" s="144">
        <v>336705.34</v>
      </c>
      <c r="E25" s="144">
        <v>0</v>
      </c>
      <c r="F25" s="144">
        <v>0</v>
      </c>
      <c r="G25" s="144">
        <v>0</v>
      </c>
    </row>
    <row r="26" spans="1:8" x14ac:dyDescent="0.2">
      <c r="A26" s="6">
        <v>1133</v>
      </c>
      <c r="B26" s="4" t="s">
        <v>129</v>
      </c>
      <c r="C26" s="144">
        <v>0</v>
      </c>
      <c r="D26" s="144">
        <v>0</v>
      </c>
      <c r="E26" s="144">
        <v>0</v>
      </c>
      <c r="F26" s="144">
        <v>0</v>
      </c>
      <c r="G26" s="144">
        <v>0</v>
      </c>
    </row>
    <row r="27" spans="1:8" x14ac:dyDescent="0.2">
      <c r="A27" s="6">
        <v>1134</v>
      </c>
      <c r="B27" s="4" t="s">
        <v>130</v>
      </c>
      <c r="C27" s="144">
        <v>8308345.5999999996</v>
      </c>
      <c r="D27" s="144">
        <v>8308345.5999999996</v>
      </c>
      <c r="E27" s="144">
        <v>0</v>
      </c>
      <c r="F27" s="144">
        <v>0</v>
      </c>
      <c r="G27" s="144">
        <v>0</v>
      </c>
    </row>
    <row r="28" spans="1:8" x14ac:dyDescent="0.2">
      <c r="A28" s="6">
        <v>1139</v>
      </c>
      <c r="B28" s="4" t="s">
        <v>131</v>
      </c>
      <c r="C28" s="144">
        <v>0</v>
      </c>
      <c r="D28" s="144">
        <v>0</v>
      </c>
      <c r="E28" s="144">
        <v>0</v>
      </c>
      <c r="F28" s="144">
        <v>0</v>
      </c>
      <c r="G28" s="144">
        <v>0</v>
      </c>
    </row>
    <row r="30" spans="1:8" x14ac:dyDescent="0.2">
      <c r="A30" s="188" t="s">
        <v>477</v>
      </c>
      <c r="B30" s="188"/>
      <c r="C30" s="188"/>
      <c r="D30" s="188"/>
      <c r="E30" s="188"/>
      <c r="F30" s="188"/>
      <c r="G30" s="188"/>
      <c r="H30" s="188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44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44">
        <v>0</v>
      </c>
    </row>
    <row r="34" spans="1:8" x14ac:dyDescent="0.2">
      <c r="A34" s="6">
        <v>1142</v>
      </c>
      <c r="B34" s="4" t="s">
        <v>134</v>
      </c>
      <c r="C34" s="144">
        <v>0</v>
      </c>
    </row>
    <row r="35" spans="1:8" x14ac:dyDescent="0.2">
      <c r="A35" s="6">
        <v>1143</v>
      </c>
      <c r="B35" s="4" t="s">
        <v>135</v>
      </c>
      <c r="C35" s="144">
        <v>0</v>
      </c>
    </row>
    <row r="36" spans="1:8" x14ac:dyDescent="0.2">
      <c r="A36" s="6">
        <v>1144</v>
      </c>
      <c r="B36" s="4" t="s">
        <v>136</v>
      </c>
      <c r="C36" s="144">
        <v>0</v>
      </c>
    </row>
    <row r="37" spans="1:8" x14ac:dyDescent="0.2">
      <c r="A37" s="6">
        <v>1145</v>
      </c>
      <c r="B37" s="4" t="s">
        <v>137</v>
      </c>
      <c r="C37" s="144">
        <v>0</v>
      </c>
      <c r="G37" s="132"/>
      <c r="H37" s="132"/>
    </row>
    <row r="38" spans="1:8" x14ac:dyDescent="0.2">
      <c r="G38" s="132"/>
      <c r="H38" s="132"/>
    </row>
    <row r="39" spans="1:8" x14ac:dyDescent="0.2">
      <c r="A39" s="188" t="s">
        <v>138</v>
      </c>
      <c r="B39" s="188"/>
      <c r="C39" s="188"/>
      <c r="D39" s="188"/>
      <c r="E39" s="188"/>
      <c r="F39" s="188"/>
      <c r="G39" s="133"/>
      <c r="H39" s="133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34"/>
      <c r="H40" s="134"/>
    </row>
    <row r="41" spans="1:8" x14ac:dyDescent="0.2">
      <c r="A41" s="6">
        <v>1150</v>
      </c>
      <c r="B41" s="4" t="s">
        <v>139</v>
      </c>
      <c r="C41" s="144">
        <f>C42</f>
        <v>0</v>
      </c>
      <c r="E41" s="4" t="str">
        <f>+IF(OR(C41&lt;&gt;0,C42&lt;&gt;0),"","SIN INFORMACIÓN QUE REVELAR")</f>
        <v>SIN INFORMACIÓN QUE REVELAR</v>
      </c>
      <c r="G41" s="132"/>
      <c r="H41" s="132"/>
    </row>
    <row r="42" spans="1:8" x14ac:dyDescent="0.2">
      <c r="A42" s="6">
        <v>1151</v>
      </c>
      <c r="B42" s="4" t="s">
        <v>140</v>
      </c>
      <c r="C42" s="144">
        <v>0</v>
      </c>
      <c r="G42" s="132"/>
      <c r="H42" s="132"/>
    </row>
    <row r="43" spans="1:8" x14ac:dyDescent="0.2">
      <c r="G43" s="132"/>
      <c r="H43" s="132"/>
    </row>
    <row r="44" spans="1:8" x14ac:dyDescent="0.2">
      <c r="A44" s="188" t="s">
        <v>93</v>
      </c>
      <c r="B44" s="188"/>
      <c r="C44" s="188"/>
      <c r="D44" s="188"/>
      <c r="E44" s="188"/>
      <c r="F44" s="188"/>
      <c r="G44" s="133"/>
      <c r="H44" s="133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34"/>
      <c r="H45" s="134"/>
    </row>
    <row r="46" spans="1:8" x14ac:dyDescent="0.2">
      <c r="A46" s="6">
        <v>1213</v>
      </c>
      <c r="B46" s="4" t="s">
        <v>141</v>
      </c>
      <c r="C46" s="144">
        <v>0</v>
      </c>
      <c r="E46" s="4" t="str">
        <f>IF(OR(C46&lt;&gt;0),"","SIN INFORMACIÓN QUE REVELAR")</f>
        <v>SIN INFORMACIÓN QUE REVELAR</v>
      </c>
      <c r="G46" s="132"/>
      <c r="H46" s="132"/>
    </row>
    <row r="48" spans="1:8" x14ac:dyDescent="0.2">
      <c r="A48" s="188" t="s">
        <v>94</v>
      </c>
      <c r="B48" s="188"/>
      <c r="C48" s="188"/>
      <c r="D48" s="188"/>
      <c r="E48" s="188"/>
      <c r="F48" s="188"/>
      <c r="G48" s="188"/>
      <c r="H48" s="188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44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44">
        <v>0</v>
      </c>
    </row>
    <row r="52" spans="1:10" x14ac:dyDescent="0.2">
      <c r="A52" s="6">
        <v>1214</v>
      </c>
      <c r="B52" s="4" t="s">
        <v>142</v>
      </c>
      <c r="C52" s="144">
        <v>0</v>
      </c>
    </row>
    <row r="53" spans="1:10" x14ac:dyDescent="0.2">
      <c r="C53" s="144"/>
    </row>
    <row r="54" spans="1:10" x14ac:dyDescent="0.2">
      <c r="A54" s="188" t="s">
        <v>98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44">
        <f>SUM(C57:C63)</f>
        <v>761195752.18999994</v>
      </c>
      <c r="D56" s="144">
        <f>SUM(D57:D63)</f>
        <v>962224.73</v>
      </c>
      <c r="E56" s="144">
        <f>SUM(E57:E63)</f>
        <v>-18527456.32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44">
        <v>112291497.88</v>
      </c>
      <c r="D57" s="145"/>
      <c r="E57" s="145"/>
    </row>
    <row r="58" spans="1:10" x14ac:dyDescent="0.2">
      <c r="A58" s="6">
        <v>1232</v>
      </c>
      <c r="B58" s="4" t="s">
        <v>146</v>
      </c>
      <c r="C58" s="144">
        <v>0</v>
      </c>
      <c r="D58" s="144">
        <v>0</v>
      </c>
      <c r="E58" s="144">
        <v>0</v>
      </c>
    </row>
    <row r="59" spans="1:10" x14ac:dyDescent="0.2">
      <c r="A59" s="6">
        <v>1233</v>
      </c>
      <c r="B59" s="4" t="s">
        <v>147</v>
      </c>
      <c r="C59" s="144">
        <v>38433753.219999999</v>
      </c>
      <c r="D59" s="144">
        <v>962224.73</v>
      </c>
      <c r="E59" s="144">
        <v>-18527456.32</v>
      </c>
    </row>
    <row r="60" spans="1:10" x14ac:dyDescent="0.2">
      <c r="A60" s="6">
        <v>1234</v>
      </c>
      <c r="B60" s="4" t="s">
        <v>148</v>
      </c>
      <c r="C60" s="144">
        <v>0</v>
      </c>
      <c r="D60" s="144">
        <v>0</v>
      </c>
      <c r="E60" s="144">
        <v>0</v>
      </c>
    </row>
    <row r="61" spans="1:10" x14ac:dyDescent="0.2">
      <c r="A61" s="6">
        <v>1235</v>
      </c>
      <c r="B61" s="4" t="s">
        <v>149</v>
      </c>
      <c r="C61" s="144">
        <v>585453761.91999996</v>
      </c>
      <c r="D61" s="144">
        <v>0</v>
      </c>
      <c r="E61" s="144">
        <v>0</v>
      </c>
    </row>
    <row r="62" spans="1:10" x14ac:dyDescent="0.2">
      <c r="A62" s="6">
        <v>1236</v>
      </c>
      <c r="B62" s="4" t="s">
        <v>150</v>
      </c>
      <c r="C62" s="144">
        <v>21309542.309999999</v>
      </c>
      <c r="D62" s="144">
        <v>0</v>
      </c>
      <c r="E62" s="144">
        <v>0</v>
      </c>
    </row>
    <row r="63" spans="1:10" x14ac:dyDescent="0.2">
      <c r="A63" s="6">
        <v>1239</v>
      </c>
      <c r="B63" s="4" t="s">
        <v>151</v>
      </c>
      <c r="C63" s="144">
        <v>3707196.86</v>
      </c>
      <c r="D63" s="144">
        <v>0</v>
      </c>
      <c r="E63" s="144">
        <v>0</v>
      </c>
    </row>
    <row r="64" spans="1:10" x14ac:dyDescent="0.2">
      <c r="A64" s="6">
        <v>1240</v>
      </c>
      <c r="B64" s="4" t="s">
        <v>152</v>
      </c>
      <c r="C64" s="144">
        <f>SUM(C65:C72)</f>
        <v>157506368.72</v>
      </c>
      <c r="D64" s="144">
        <f t="shared" ref="D64:E64" si="0">SUM(D65:D72)</f>
        <v>7625689.4699999997</v>
      </c>
      <c r="E64" s="144">
        <f t="shared" si="0"/>
        <v>-102039014.66</v>
      </c>
    </row>
    <row r="65" spans="1:9" x14ac:dyDescent="0.2">
      <c r="A65" s="6">
        <v>1241</v>
      </c>
      <c r="B65" s="4" t="s">
        <v>153</v>
      </c>
      <c r="C65" s="144">
        <v>19795075.620000001</v>
      </c>
      <c r="D65" s="144">
        <v>774258.89</v>
      </c>
      <c r="E65" s="144">
        <v>-12059305.93</v>
      </c>
    </row>
    <row r="66" spans="1:9" x14ac:dyDescent="0.2">
      <c r="A66" s="6">
        <v>1242</v>
      </c>
      <c r="B66" s="4" t="s">
        <v>154</v>
      </c>
      <c r="C66" s="144">
        <v>4111391.63</v>
      </c>
      <c r="D66" s="144">
        <v>151212.06</v>
      </c>
      <c r="E66" s="144">
        <v>-2543204.02</v>
      </c>
    </row>
    <row r="67" spans="1:9" x14ac:dyDescent="0.2">
      <c r="A67" s="6">
        <v>1243</v>
      </c>
      <c r="B67" s="4" t="s">
        <v>155</v>
      </c>
      <c r="C67" s="144">
        <v>610475.01</v>
      </c>
      <c r="D67" s="144">
        <v>45344.46</v>
      </c>
      <c r="E67" s="144">
        <v>-365487.91</v>
      </c>
    </row>
    <row r="68" spans="1:9" x14ac:dyDescent="0.2">
      <c r="A68" s="6">
        <v>1244</v>
      </c>
      <c r="B68" s="4" t="s">
        <v>156</v>
      </c>
      <c r="C68" s="144">
        <v>99225487.280000001</v>
      </c>
      <c r="D68" s="144">
        <v>5066089.3099999996</v>
      </c>
      <c r="E68" s="144">
        <v>-72146624.680000007</v>
      </c>
    </row>
    <row r="69" spans="1:9" x14ac:dyDescent="0.2">
      <c r="A69" s="6">
        <v>1245</v>
      </c>
      <c r="B69" s="4" t="s">
        <v>157</v>
      </c>
      <c r="C69" s="144">
        <v>1793075.22</v>
      </c>
      <c r="D69" s="144">
        <v>60298.61</v>
      </c>
      <c r="E69" s="144">
        <v>-1255447.57</v>
      </c>
    </row>
    <row r="70" spans="1:9" x14ac:dyDescent="0.2">
      <c r="A70" s="6">
        <v>1246</v>
      </c>
      <c r="B70" s="4" t="s">
        <v>158</v>
      </c>
      <c r="C70" s="144">
        <v>30708869.800000001</v>
      </c>
      <c r="D70" s="144">
        <v>1526236.14</v>
      </c>
      <c r="E70" s="144">
        <v>-12690194.550000001</v>
      </c>
    </row>
    <row r="71" spans="1:9" x14ac:dyDescent="0.2">
      <c r="A71" s="6">
        <v>1247</v>
      </c>
      <c r="B71" s="4" t="s">
        <v>159</v>
      </c>
      <c r="C71" s="144">
        <v>283244.15999999997</v>
      </c>
      <c r="D71" s="144">
        <v>0</v>
      </c>
      <c r="E71" s="144">
        <v>0</v>
      </c>
    </row>
    <row r="72" spans="1:9" x14ac:dyDescent="0.2">
      <c r="A72" s="6">
        <v>1248</v>
      </c>
      <c r="B72" s="4" t="s">
        <v>160</v>
      </c>
      <c r="C72" s="144">
        <v>978750</v>
      </c>
      <c r="D72" s="144">
        <v>2250</v>
      </c>
      <c r="E72" s="144">
        <v>-978750</v>
      </c>
    </row>
    <row r="73" spans="1:9" x14ac:dyDescent="0.2">
      <c r="C73" s="144"/>
      <c r="D73" s="144"/>
      <c r="E73" s="144"/>
    </row>
    <row r="74" spans="1:9" x14ac:dyDescent="0.2">
      <c r="A74" s="188" t="s">
        <v>99</v>
      </c>
      <c r="B74" s="188"/>
      <c r="C74" s="188"/>
      <c r="D74" s="188"/>
      <c r="E74" s="188"/>
      <c r="F74" s="188"/>
      <c r="G74" s="188"/>
      <c r="H74" s="133"/>
      <c r="I74" s="133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34"/>
      <c r="I75" s="134"/>
    </row>
    <row r="76" spans="1:9" x14ac:dyDescent="0.2">
      <c r="A76" s="6">
        <v>1250</v>
      </c>
      <c r="B76" s="4" t="s">
        <v>162</v>
      </c>
      <c r="C76" s="144">
        <f>SUM(C77:C81)</f>
        <v>1999319.46</v>
      </c>
      <c r="D76" s="144">
        <f>SUM(D77:D81)</f>
        <v>63639.58</v>
      </c>
      <c r="E76" s="144">
        <f>SUM(E77:E81)</f>
        <v>-1460246.43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32"/>
      <c r="I76" s="132"/>
    </row>
    <row r="77" spans="1:9" x14ac:dyDescent="0.2">
      <c r="A77" s="6">
        <v>1251</v>
      </c>
      <c r="B77" s="4" t="s">
        <v>163</v>
      </c>
      <c r="C77" s="144">
        <v>1928094.16</v>
      </c>
      <c r="D77" s="144">
        <v>60491.17</v>
      </c>
      <c r="E77" s="144">
        <v>-1405721.93</v>
      </c>
      <c r="H77" s="132"/>
      <c r="I77" s="132"/>
    </row>
    <row r="78" spans="1:9" x14ac:dyDescent="0.2">
      <c r="A78" s="6">
        <v>1252</v>
      </c>
      <c r="B78" s="4" t="s">
        <v>164</v>
      </c>
      <c r="C78" s="144">
        <v>0</v>
      </c>
      <c r="D78" s="144">
        <v>0</v>
      </c>
      <c r="E78" s="144">
        <v>0</v>
      </c>
    </row>
    <row r="79" spans="1:9" x14ac:dyDescent="0.2">
      <c r="A79" s="6">
        <v>1253</v>
      </c>
      <c r="B79" s="4" t="s">
        <v>165</v>
      </c>
      <c r="C79" s="144">
        <v>0</v>
      </c>
      <c r="D79" s="144">
        <v>0</v>
      </c>
      <c r="E79" s="144">
        <v>0</v>
      </c>
    </row>
    <row r="80" spans="1:9" x14ac:dyDescent="0.2">
      <c r="A80" s="6">
        <v>1254</v>
      </c>
      <c r="B80" s="4" t="s">
        <v>166</v>
      </c>
      <c r="C80" s="144">
        <v>71225.3</v>
      </c>
      <c r="D80" s="144">
        <v>3148.41</v>
      </c>
      <c r="E80" s="144">
        <v>-54524.5</v>
      </c>
    </row>
    <row r="81" spans="1:8" x14ac:dyDescent="0.2">
      <c r="A81" s="6">
        <v>1259</v>
      </c>
      <c r="B81" s="4" t="s">
        <v>167</v>
      </c>
      <c r="C81" s="144">
        <v>0</v>
      </c>
      <c r="D81" s="144">
        <v>0</v>
      </c>
      <c r="E81" s="144">
        <v>0</v>
      </c>
    </row>
    <row r="82" spans="1:8" x14ac:dyDescent="0.2">
      <c r="A82" s="6">
        <v>1270</v>
      </c>
      <c r="B82" s="4" t="s">
        <v>168</v>
      </c>
      <c r="C82" s="144">
        <f>SUM(C83:C88)</f>
        <v>41621.93</v>
      </c>
      <c r="D82" s="145"/>
      <c r="E82" s="145"/>
    </row>
    <row r="83" spans="1:8" x14ac:dyDescent="0.2">
      <c r="A83" s="6">
        <v>1271</v>
      </c>
      <c r="B83" s="4" t="s">
        <v>169</v>
      </c>
      <c r="C83" s="144">
        <v>41621.93</v>
      </c>
      <c r="D83" s="145"/>
      <c r="E83" s="145"/>
    </row>
    <row r="84" spans="1:8" x14ac:dyDescent="0.2">
      <c r="A84" s="6">
        <v>1272</v>
      </c>
      <c r="B84" s="4" t="s">
        <v>170</v>
      </c>
      <c r="C84" s="144">
        <v>0</v>
      </c>
      <c r="D84" s="145"/>
      <c r="E84" s="145"/>
    </row>
    <row r="85" spans="1:8" x14ac:dyDescent="0.2">
      <c r="A85" s="6">
        <v>1273</v>
      </c>
      <c r="B85" s="4" t="s">
        <v>171</v>
      </c>
      <c r="C85" s="144">
        <v>0</v>
      </c>
      <c r="D85" s="145"/>
      <c r="E85" s="145"/>
    </row>
    <row r="86" spans="1:8" x14ac:dyDescent="0.2">
      <c r="A86" s="6">
        <v>1274</v>
      </c>
      <c r="B86" s="4" t="s">
        <v>172</v>
      </c>
      <c r="C86" s="144">
        <v>0</v>
      </c>
      <c r="D86" s="145"/>
      <c r="E86" s="145"/>
    </row>
    <row r="87" spans="1:8" x14ac:dyDescent="0.2">
      <c r="A87" s="6">
        <v>1275</v>
      </c>
      <c r="B87" s="4" t="s">
        <v>173</v>
      </c>
      <c r="C87" s="144">
        <v>0</v>
      </c>
      <c r="D87" s="145"/>
      <c r="E87" s="145"/>
    </row>
    <row r="88" spans="1:8" x14ac:dyDescent="0.2">
      <c r="A88" s="6">
        <v>1279</v>
      </c>
      <c r="B88" s="4" t="s">
        <v>174</v>
      </c>
      <c r="C88" s="144">
        <v>0</v>
      </c>
      <c r="D88" s="145"/>
      <c r="E88" s="145"/>
    </row>
    <row r="89" spans="1:8" x14ac:dyDescent="0.2">
      <c r="C89" s="144"/>
      <c r="D89" s="144"/>
      <c r="E89" s="144"/>
    </row>
    <row r="90" spans="1:8" x14ac:dyDescent="0.2">
      <c r="A90" s="188" t="s">
        <v>101</v>
      </c>
      <c r="B90" s="188"/>
      <c r="C90" s="188"/>
      <c r="D90" s="188"/>
      <c r="E90" s="188"/>
      <c r="F90" s="188"/>
      <c r="G90" s="188"/>
      <c r="H90" s="188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44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44">
        <v>0</v>
      </c>
    </row>
    <row r="94" spans="1:8" x14ac:dyDescent="0.2">
      <c r="A94" s="6">
        <v>1162</v>
      </c>
      <c r="B94" s="4" t="s">
        <v>177</v>
      </c>
      <c r="C94" s="144">
        <v>0</v>
      </c>
    </row>
    <row r="95" spans="1:8" x14ac:dyDescent="0.2">
      <c r="C95" s="113"/>
    </row>
    <row r="96" spans="1:8" x14ac:dyDescent="0.2">
      <c r="A96" s="188" t="s">
        <v>588</v>
      </c>
      <c r="B96" s="188"/>
      <c r="C96" s="188"/>
      <c r="D96" s="188"/>
      <c r="E96" s="188"/>
      <c r="F96" s="188"/>
      <c r="G96" s="188"/>
      <c r="H96" s="188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44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44">
        <v>0</v>
      </c>
    </row>
    <row r="100" spans="1:8" x14ac:dyDescent="0.2">
      <c r="A100" s="6">
        <v>1192</v>
      </c>
      <c r="B100" s="4" t="s">
        <v>584</v>
      </c>
      <c r="C100" s="144">
        <v>0</v>
      </c>
    </row>
    <row r="101" spans="1:8" x14ac:dyDescent="0.2">
      <c r="A101" s="6">
        <v>1193</v>
      </c>
      <c r="B101" s="4" t="s">
        <v>585</v>
      </c>
      <c r="C101" s="144">
        <v>0</v>
      </c>
    </row>
    <row r="102" spans="1:8" x14ac:dyDescent="0.2">
      <c r="A102" s="6">
        <v>1194</v>
      </c>
      <c r="B102" s="4" t="s">
        <v>479</v>
      </c>
      <c r="C102" s="144">
        <v>0</v>
      </c>
    </row>
    <row r="103" spans="1:8" x14ac:dyDescent="0.2">
      <c r="A103" s="6">
        <v>1290</v>
      </c>
      <c r="B103" s="4" t="s">
        <v>178</v>
      </c>
      <c r="C103" s="144">
        <f>SUM(C104:C106)</f>
        <v>0</v>
      </c>
    </row>
    <row r="104" spans="1:8" x14ac:dyDescent="0.2">
      <c r="A104" s="6">
        <v>1291</v>
      </c>
      <c r="B104" s="4" t="s">
        <v>179</v>
      </c>
      <c r="C104" s="144">
        <v>0</v>
      </c>
    </row>
    <row r="105" spans="1:8" x14ac:dyDescent="0.2">
      <c r="A105" s="6">
        <v>1292</v>
      </c>
      <c r="B105" s="4" t="s">
        <v>180</v>
      </c>
      <c r="C105" s="144">
        <v>0</v>
      </c>
    </row>
    <row r="106" spans="1:8" x14ac:dyDescent="0.2">
      <c r="A106" s="6">
        <v>1293</v>
      </c>
      <c r="B106" s="4" t="s">
        <v>181</v>
      </c>
      <c r="C106" s="144">
        <v>0</v>
      </c>
    </row>
    <row r="107" spans="1:8" x14ac:dyDescent="0.2">
      <c r="C107" s="113"/>
    </row>
    <row r="108" spans="1:8" x14ac:dyDescent="0.2">
      <c r="A108" s="188" t="s">
        <v>102</v>
      </c>
      <c r="B108" s="188"/>
      <c r="C108" s="188"/>
      <c r="D108" s="188"/>
      <c r="E108" s="188"/>
      <c r="F108" s="188"/>
      <c r="G108" s="188"/>
      <c r="H108" s="188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44">
        <f>SUM(C111:C119)</f>
        <v>-428767.86</v>
      </c>
      <c r="D110" s="144">
        <f>SUM(D111:D119)</f>
        <v>-428767.86</v>
      </c>
      <c r="E110" s="144">
        <f>SUM(E111:E119)</f>
        <v>0</v>
      </c>
      <c r="F110" s="144">
        <f>SUM(F111:F119)</f>
        <v>0</v>
      </c>
      <c r="G110" s="144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44">
        <v>6018.4</v>
      </c>
      <c r="D111" s="144">
        <f>C111</f>
        <v>6018.4</v>
      </c>
      <c r="E111" s="144">
        <v>0</v>
      </c>
      <c r="F111" s="144">
        <v>0</v>
      </c>
      <c r="G111" s="144">
        <v>0</v>
      </c>
    </row>
    <row r="112" spans="1:8" x14ac:dyDescent="0.2">
      <c r="A112" s="6">
        <v>2112</v>
      </c>
      <c r="B112" s="4" t="s">
        <v>185</v>
      </c>
      <c r="C112" s="144">
        <v>0</v>
      </c>
      <c r="D112" s="144">
        <f t="shared" ref="D112:D119" si="1">C112</f>
        <v>0</v>
      </c>
      <c r="E112" s="144">
        <v>0</v>
      </c>
      <c r="F112" s="144">
        <v>0</v>
      </c>
      <c r="G112" s="144">
        <v>0</v>
      </c>
    </row>
    <row r="113" spans="1:8" x14ac:dyDescent="0.2">
      <c r="A113" s="6">
        <v>2113</v>
      </c>
      <c r="B113" s="4" t="s">
        <v>186</v>
      </c>
      <c r="C113" s="144">
        <v>-29.12</v>
      </c>
      <c r="D113" s="144">
        <f t="shared" si="1"/>
        <v>-29.12</v>
      </c>
      <c r="E113" s="144">
        <v>0</v>
      </c>
      <c r="F113" s="144">
        <v>0</v>
      </c>
      <c r="G113" s="144">
        <v>0</v>
      </c>
    </row>
    <row r="114" spans="1:8" x14ac:dyDescent="0.2">
      <c r="A114" s="6">
        <v>2114</v>
      </c>
      <c r="B114" s="4" t="s">
        <v>187</v>
      </c>
      <c r="C114" s="144">
        <v>0</v>
      </c>
      <c r="D114" s="144">
        <f t="shared" si="1"/>
        <v>0</v>
      </c>
      <c r="E114" s="144">
        <v>0</v>
      </c>
      <c r="F114" s="144">
        <v>0</v>
      </c>
      <c r="G114" s="144">
        <v>0</v>
      </c>
    </row>
    <row r="115" spans="1:8" x14ac:dyDescent="0.2">
      <c r="A115" s="6">
        <v>2115</v>
      </c>
      <c r="B115" s="4" t="s">
        <v>188</v>
      </c>
      <c r="C115" s="144">
        <v>8000</v>
      </c>
      <c r="D115" s="144">
        <f t="shared" si="1"/>
        <v>8000</v>
      </c>
      <c r="E115" s="144">
        <v>0</v>
      </c>
      <c r="F115" s="144">
        <v>0</v>
      </c>
      <c r="G115" s="144">
        <v>0</v>
      </c>
    </row>
    <row r="116" spans="1:8" x14ac:dyDescent="0.2">
      <c r="A116" s="6">
        <v>2116</v>
      </c>
      <c r="B116" s="4" t="s">
        <v>189</v>
      </c>
      <c r="C116" s="144">
        <v>0</v>
      </c>
      <c r="D116" s="144">
        <f t="shared" si="1"/>
        <v>0</v>
      </c>
      <c r="E116" s="144">
        <v>0</v>
      </c>
      <c r="F116" s="144">
        <v>0</v>
      </c>
      <c r="G116" s="144">
        <v>0</v>
      </c>
    </row>
    <row r="117" spans="1:8" x14ac:dyDescent="0.2">
      <c r="A117" s="6">
        <v>2117</v>
      </c>
      <c r="B117" s="4" t="s">
        <v>190</v>
      </c>
      <c r="C117" s="144">
        <v>-855768.86</v>
      </c>
      <c r="D117" s="144">
        <f t="shared" si="1"/>
        <v>-855768.86</v>
      </c>
      <c r="E117" s="144">
        <v>0</v>
      </c>
      <c r="F117" s="144">
        <v>0</v>
      </c>
      <c r="G117" s="144">
        <v>0</v>
      </c>
    </row>
    <row r="118" spans="1:8" x14ac:dyDescent="0.2">
      <c r="A118" s="6">
        <v>2118</v>
      </c>
      <c r="B118" s="4" t="s">
        <v>191</v>
      </c>
      <c r="C118" s="144">
        <v>0</v>
      </c>
      <c r="D118" s="144">
        <f t="shared" si="1"/>
        <v>0</v>
      </c>
      <c r="E118" s="144">
        <v>0</v>
      </c>
      <c r="F118" s="144">
        <v>0</v>
      </c>
      <c r="G118" s="144">
        <v>0</v>
      </c>
    </row>
    <row r="119" spans="1:8" x14ac:dyDescent="0.2">
      <c r="A119" s="6">
        <v>2119</v>
      </c>
      <c r="B119" s="4" t="s">
        <v>192</v>
      </c>
      <c r="C119" s="144">
        <v>413011.72</v>
      </c>
      <c r="D119" s="144">
        <f t="shared" si="1"/>
        <v>413011.72</v>
      </c>
      <c r="E119" s="144">
        <v>0</v>
      </c>
      <c r="F119" s="144">
        <v>0</v>
      </c>
      <c r="G119" s="144">
        <v>0</v>
      </c>
    </row>
    <row r="120" spans="1:8" x14ac:dyDescent="0.2">
      <c r="A120" s="6">
        <v>2120</v>
      </c>
      <c r="B120" s="4" t="s">
        <v>193</v>
      </c>
      <c r="C120" s="144">
        <f>SUM(C121:C123)</f>
        <v>0</v>
      </c>
      <c r="D120" s="144">
        <f t="shared" ref="D120:G120" si="2">SUM(D121:D123)</f>
        <v>0</v>
      </c>
      <c r="E120" s="144">
        <f t="shared" si="2"/>
        <v>0</v>
      </c>
      <c r="F120" s="144">
        <f t="shared" si="2"/>
        <v>0</v>
      </c>
      <c r="G120" s="144">
        <f t="shared" si="2"/>
        <v>0</v>
      </c>
    </row>
    <row r="121" spans="1:8" x14ac:dyDescent="0.2">
      <c r="A121" s="6">
        <v>2121</v>
      </c>
      <c r="B121" s="4" t="s">
        <v>194</v>
      </c>
      <c r="C121" s="144">
        <v>0</v>
      </c>
      <c r="D121" s="144">
        <f>C121</f>
        <v>0</v>
      </c>
      <c r="E121" s="144">
        <v>0</v>
      </c>
      <c r="F121" s="144">
        <v>0</v>
      </c>
      <c r="G121" s="144">
        <v>0</v>
      </c>
    </row>
    <row r="122" spans="1:8" x14ac:dyDescent="0.2">
      <c r="A122" s="6">
        <v>2122</v>
      </c>
      <c r="B122" s="4" t="s">
        <v>195</v>
      </c>
      <c r="C122" s="144">
        <v>0</v>
      </c>
      <c r="D122" s="144">
        <f t="shared" ref="D122:D123" si="3">C122</f>
        <v>0</v>
      </c>
      <c r="E122" s="144">
        <v>0</v>
      </c>
      <c r="F122" s="144">
        <v>0</v>
      </c>
      <c r="G122" s="144">
        <v>0</v>
      </c>
    </row>
    <row r="123" spans="1:8" x14ac:dyDescent="0.2">
      <c r="A123" s="6">
        <v>2129</v>
      </c>
      <c r="B123" s="4" t="s">
        <v>196</v>
      </c>
      <c r="C123" s="144">
        <v>0</v>
      </c>
      <c r="D123" s="144">
        <f t="shared" si="3"/>
        <v>0</v>
      </c>
      <c r="E123" s="144">
        <v>0</v>
      </c>
      <c r="F123" s="144">
        <v>0</v>
      </c>
      <c r="G123" s="144">
        <v>0</v>
      </c>
    </row>
    <row r="124" spans="1:8" x14ac:dyDescent="0.2">
      <c r="C124" s="144"/>
      <c r="D124" s="144"/>
      <c r="E124" s="144"/>
      <c r="F124" s="144"/>
      <c r="G124" s="144"/>
    </row>
    <row r="125" spans="1:8" x14ac:dyDescent="0.2">
      <c r="A125" s="188" t="s">
        <v>103</v>
      </c>
      <c r="B125" s="188"/>
      <c r="C125" s="188"/>
      <c r="D125" s="188"/>
      <c r="E125" s="188"/>
      <c r="F125" s="188"/>
      <c r="G125" s="188"/>
      <c r="H125" s="188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44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44">
        <v>0</v>
      </c>
    </row>
    <row r="129" spans="1:8" x14ac:dyDescent="0.2">
      <c r="A129" s="6">
        <v>2162</v>
      </c>
      <c r="B129" s="4" t="s">
        <v>199</v>
      </c>
      <c r="C129" s="144">
        <v>0</v>
      </c>
    </row>
    <row r="130" spans="1:8" x14ac:dyDescent="0.2">
      <c r="A130" s="6">
        <v>2163</v>
      </c>
      <c r="B130" s="4" t="s">
        <v>200</v>
      </c>
      <c r="C130" s="144">
        <v>0</v>
      </c>
    </row>
    <row r="131" spans="1:8" x14ac:dyDescent="0.2">
      <c r="A131" s="6">
        <v>2164</v>
      </c>
      <c r="B131" s="4" t="s">
        <v>201</v>
      </c>
      <c r="C131" s="144">
        <v>0</v>
      </c>
    </row>
    <row r="132" spans="1:8" x14ac:dyDescent="0.2">
      <c r="A132" s="6">
        <v>2165</v>
      </c>
      <c r="B132" s="4" t="s">
        <v>202</v>
      </c>
      <c r="C132" s="144">
        <v>0</v>
      </c>
    </row>
    <row r="133" spans="1:8" x14ac:dyDescent="0.2">
      <c r="A133" s="6">
        <v>2166</v>
      </c>
      <c r="B133" s="4" t="s">
        <v>203</v>
      </c>
      <c r="C133" s="144">
        <v>0</v>
      </c>
    </row>
    <row r="134" spans="1:8" x14ac:dyDescent="0.2">
      <c r="A134" s="6">
        <v>2250</v>
      </c>
      <c r="B134" s="4" t="s">
        <v>204</v>
      </c>
      <c r="C134" s="144">
        <f>SUM(C135:C140)</f>
        <v>0</v>
      </c>
    </row>
    <row r="135" spans="1:8" x14ac:dyDescent="0.2">
      <c r="A135" s="6">
        <v>2251</v>
      </c>
      <c r="B135" s="4" t="s">
        <v>205</v>
      </c>
      <c r="C135" s="144">
        <v>0</v>
      </c>
    </row>
    <row r="136" spans="1:8" x14ac:dyDescent="0.2">
      <c r="A136" s="6">
        <v>2252</v>
      </c>
      <c r="B136" s="4" t="s">
        <v>206</v>
      </c>
      <c r="C136" s="144">
        <v>0</v>
      </c>
    </row>
    <row r="137" spans="1:8" x14ac:dyDescent="0.2">
      <c r="A137" s="6">
        <v>2253</v>
      </c>
      <c r="B137" s="4" t="s">
        <v>207</v>
      </c>
      <c r="C137" s="144">
        <v>0</v>
      </c>
    </row>
    <row r="138" spans="1:8" x14ac:dyDescent="0.2">
      <c r="A138" s="6">
        <v>2254</v>
      </c>
      <c r="B138" s="4" t="s">
        <v>208</v>
      </c>
      <c r="C138" s="144">
        <v>0</v>
      </c>
    </row>
    <row r="139" spans="1:8" x14ac:dyDescent="0.2">
      <c r="A139" s="6">
        <v>2255</v>
      </c>
      <c r="B139" s="4" t="s">
        <v>209</v>
      </c>
      <c r="C139" s="144">
        <v>0</v>
      </c>
    </row>
    <row r="140" spans="1:8" x14ac:dyDescent="0.2">
      <c r="A140" s="6">
        <v>2256</v>
      </c>
      <c r="B140" s="4" t="s">
        <v>210</v>
      </c>
      <c r="C140" s="144">
        <v>0</v>
      </c>
    </row>
    <row r="141" spans="1:8" x14ac:dyDescent="0.2">
      <c r="C141" s="144"/>
      <c r="F141" s="132"/>
      <c r="G141" s="132"/>
      <c r="H141" s="132"/>
    </row>
    <row r="142" spans="1:8" x14ac:dyDescent="0.2">
      <c r="A142" s="188" t="s">
        <v>543</v>
      </c>
      <c r="B142" s="188"/>
      <c r="C142" s="188"/>
      <c r="D142" s="188"/>
      <c r="E142" s="188"/>
      <c r="F142" s="133"/>
      <c r="G142" s="133"/>
      <c r="H142" s="133"/>
    </row>
    <row r="143" spans="1:8" x14ac:dyDescent="0.2">
      <c r="A143" s="7" t="s">
        <v>84</v>
      </c>
      <c r="B143" s="7" t="s">
        <v>81</v>
      </c>
      <c r="C143" s="146" t="s">
        <v>82</v>
      </c>
      <c r="D143" s="7" t="s">
        <v>85</v>
      </c>
      <c r="E143" s="7" t="s">
        <v>124</v>
      </c>
      <c r="F143" s="134"/>
      <c r="G143" s="134"/>
      <c r="H143" s="134"/>
    </row>
    <row r="144" spans="1:8" x14ac:dyDescent="0.2">
      <c r="A144" s="6">
        <v>2150</v>
      </c>
      <c r="B144" s="4" t="s">
        <v>544</v>
      </c>
      <c r="C144" s="144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32"/>
      <c r="G144" s="132"/>
      <c r="H144" s="132"/>
    </row>
    <row r="145" spans="1:8" x14ac:dyDescent="0.2">
      <c r="A145" s="6">
        <v>2151</v>
      </c>
      <c r="B145" s="4" t="s">
        <v>545</v>
      </c>
      <c r="C145" s="144">
        <v>0</v>
      </c>
      <c r="F145" s="132"/>
      <c r="G145" s="132"/>
      <c r="H145" s="132"/>
    </row>
    <row r="146" spans="1:8" x14ac:dyDescent="0.2">
      <c r="A146" s="6">
        <v>2152</v>
      </c>
      <c r="B146" s="4" t="s">
        <v>546</v>
      </c>
      <c r="C146" s="144">
        <v>0</v>
      </c>
      <c r="F146" s="132"/>
      <c r="G146" s="132"/>
      <c r="H146" s="132"/>
    </row>
    <row r="147" spans="1:8" x14ac:dyDescent="0.2">
      <c r="A147" s="6">
        <v>2159</v>
      </c>
      <c r="B147" s="4" t="s">
        <v>211</v>
      </c>
      <c r="C147" s="144">
        <v>0</v>
      </c>
      <c r="F147" s="132"/>
      <c r="G147" s="132"/>
      <c r="H147" s="132"/>
    </row>
    <row r="148" spans="1:8" x14ac:dyDescent="0.2">
      <c r="A148" s="6">
        <v>2240</v>
      </c>
      <c r="B148" s="4" t="s">
        <v>213</v>
      </c>
      <c r="C148" s="144">
        <f>SUM(C149:C151)</f>
        <v>0</v>
      </c>
      <c r="F148" s="132"/>
      <c r="G148" s="132"/>
      <c r="H148" s="132"/>
    </row>
    <row r="149" spans="1:8" x14ac:dyDescent="0.2">
      <c r="A149" s="6">
        <v>2241</v>
      </c>
      <c r="B149" s="4" t="s">
        <v>214</v>
      </c>
      <c r="C149" s="144">
        <v>0</v>
      </c>
    </row>
    <row r="150" spans="1:8" x14ac:dyDescent="0.2">
      <c r="A150" s="6">
        <v>2242</v>
      </c>
      <c r="B150" s="4" t="s">
        <v>215</v>
      </c>
      <c r="C150" s="144">
        <v>0</v>
      </c>
    </row>
    <row r="151" spans="1:8" x14ac:dyDescent="0.2">
      <c r="A151" s="6">
        <v>2249</v>
      </c>
      <c r="B151" s="4" t="s">
        <v>216</v>
      </c>
      <c r="C151" s="144">
        <v>0</v>
      </c>
    </row>
    <row r="153" spans="1:8" x14ac:dyDescent="0.2">
      <c r="A153" s="187" t="s">
        <v>547</v>
      </c>
      <c r="B153" s="187"/>
      <c r="C153" s="187"/>
      <c r="D153" s="187"/>
      <c r="E153" s="187"/>
    </row>
    <row r="154" spans="1:8" x14ac:dyDescent="0.2">
      <c r="A154" s="86" t="s">
        <v>84</v>
      </c>
      <c r="B154" s="86" t="s">
        <v>81</v>
      </c>
      <c r="C154" s="86" t="s">
        <v>82</v>
      </c>
      <c r="D154" s="87" t="s">
        <v>85</v>
      </c>
      <c r="E154" s="87" t="s">
        <v>124</v>
      </c>
    </row>
    <row r="155" spans="1:8" x14ac:dyDescent="0.2">
      <c r="A155" s="88">
        <v>2170</v>
      </c>
      <c r="B155" s="89" t="s">
        <v>548</v>
      </c>
      <c r="C155" s="147">
        <f>SUM(C156:C158)</f>
        <v>0</v>
      </c>
      <c r="D155" s="89"/>
      <c r="E155" s="8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88">
        <v>2171</v>
      </c>
      <c r="B156" s="89" t="s">
        <v>549</v>
      </c>
      <c r="C156" s="147">
        <v>0</v>
      </c>
      <c r="D156" s="89"/>
      <c r="E156" s="89"/>
    </row>
    <row r="157" spans="1:8" x14ac:dyDescent="0.2">
      <c r="A157" s="88">
        <v>2172</v>
      </c>
      <c r="B157" s="89" t="s">
        <v>550</v>
      </c>
      <c r="C157" s="147">
        <v>0</v>
      </c>
      <c r="D157" s="89"/>
      <c r="E157" s="89"/>
    </row>
    <row r="158" spans="1:8" x14ac:dyDescent="0.2">
      <c r="A158" s="88">
        <v>2179</v>
      </c>
      <c r="B158" s="89" t="s">
        <v>551</v>
      </c>
      <c r="C158" s="147">
        <v>0</v>
      </c>
      <c r="D158" s="89"/>
      <c r="E158" s="89"/>
    </row>
    <row r="159" spans="1:8" x14ac:dyDescent="0.2">
      <c r="A159" s="88">
        <v>2260</v>
      </c>
      <c r="B159" s="89" t="s">
        <v>552</v>
      </c>
      <c r="C159" s="147">
        <f>SUM(C160:C163)</f>
        <v>0</v>
      </c>
      <c r="D159" s="89"/>
      <c r="E159" s="89"/>
    </row>
    <row r="160" spans="1:8" x14ac:dyDescent="0.2">
      <c r="A160" s="88">
        <v>2261</v>
      </c>
      <c r="B160" s="89" t="s">
        <v>553</v>
      </c>
      <c r="C160" s="147">
        <v>0</v>
      </c>
      <c r="D160" s="89"/>
    </row>
    <row r="161" spans="1:5" x14ac:dyDescent="0.2">
      <c r="A161" s="88">
        <v>2262</v>
      </c>
      <c r="B161" s="89" t="s">
        <v>554</v>
      </c>
      <c r="C161" s="147">
        <v>0</v>
      </c>
      <c r="D161" s="89"/>
      <c r="E161" s="89"/>
    </row>
    <row r="162" spans="1:5" x14ac:dyDescent="0.2">
      <c r="A162" s="88">
        <v>2263</v>
      </c>
      <c r="B162" s="89" t="s">
        <v>555</v>
      </c>
      <c r="C162" s="147">
        <v>0</v>
      </c>
      <c r="D162" s="89"/>
      <c r="E162" s="89"/>
    </row>
    <row r="163" spans="1:5" x14ac:dyDescent="0.2">
      <c r="A163" s="88">
        <v>2269</v>
      </c>
      <c r="B163" s="89" t="s">
        <v>556</v>
      </c>
      <c r="C163" s="147">
        <v>0</v>
      </c>
      <c r="D163" s="89"/>
      <c r="E163" s="89"/>
    </row>
    <row r="164" spans="1:5" x14ac:dyDescent="0.2">
      <c r="A164" s="89"/>
      <c r="B164" s="89"/>
      <c r="C164" s="147"/>
      <c r="D164" s="89"/>
      <c r="E164" s="89"/>
    </row>
    <row r="165" spans="1:5" x14ac:dyDescent="0.2">
      <c r="A165" s="187" t="s">
        <v>557</v>
      </c>
      <c r="B165" s="187"/>
      <c r="C165" s="187"/>
      <c r="D165" s="187"/>
      <c r="E165" s="187"/>
    </row>
    <row r="166" spans="1:5" x14ac:dyDescent="0.2">
      <c r="A166" s="86" t="s">
        <v>84</v>
      </c>
      <c r="B166" s="86" t="s">
        <v>81</v>
      </c>
      <c r="C166" s="86" t="s">
        <v>82</v>
      </c>
      <c r="D166" s="87" t="s">
        <v>85</v>
      </c>
      <c r="E166" s="87" t="s">
        <v>124</v>
      </c>
    </row>
    <row r="167" spans="1:5" x14ac:dyDescent="0.2">
      <c r="A167" s="88">
        <v>2190</v>
      </c>
      <c r="B167" s="89" t="s">
        <v>558</v>
      </c>
      <c r="C167" s="147">
        <f>SUM(C168:C170)</f>
        <v>0</v>
      </c>
      <c r="D167" s="89"/>
      <c r="E167" s="89" t="str">
        <f>IF(OR(C167&lt;&gt;0,C168&lt;&gt;0,C169&lt;&gt;0,C170&lt;&gt;0),"","SIN INFORMACIÓN QUE REVELAR")</f>
        <v>SIN INFORMACIÓN QUE REVELAR</v>
      </c>
    </row>
    <row r="168" spans="1:5" x14ac:dyDescent="0.2">
      <c r="A168" s="88">
        <v>2191</v>
      </c>
      <c r="B168" s="89" t="s">
        <v>559</v>
      </c>
      <c r="C168" s="147">
        <v>0</v>
      </c>
      <c r="D168" s="89"/>
      <c r="E168" s="89"/>
    </row>
    <row r="169" spans="1:5" x14ac:dyDescent="0.2">
      <c r="A169" s="88">
        <v>2192</v>
      </c>
      <c r="B169" s="89" t="s">
        <v>560</v>
      </c>
      <c r="C169" s="147">
        <v>0</v>
      </c>
      <c r="D169" s="89"/>
    </row>
    <row r="170" spans="1:5" x14ac:dyDescent="0.2">
      <c r="A170" s="88">
        <v>2199</v>
      </c>
      <c r="B170" s="89" t="s">
        <v>212</v>
      </c>
      <c r="C170" s="147">
        <v>0</v>
      </c>
      <c r="D170" s="89"/>
      <c r="E170" s="89"/>
    </row>
    <row r="171" spans="1:5" x14ac:dyDescent="0.2">
      <c r="A171" s="89"/>
      <c r="B171" s="89"/>
      <c r="C171" s="114"/>
      <c r="D171" s="89"/>
      <c r="E171" s="89"/>
    </row>
    <row r="172" spans="1:5" x14ac:dyDescent="0.2">
      <c r="A172" s="116" t="s">
        <v>506</v>
      </c>
      <c r="B172" s="89"/>
      <c r="C172" s="89"/>
      <c r="D172" s="89"/>
      <c r="E172" s="89"/>
    </row>
    <row r="173" spans="1:5" x14ac:dyDescent="0.2">
      <c r="A173" s="89"/>
      <c r="C173" s="89"/>
      <c r="D173" s="89"/>
      <c r="E173" s="89"/>
    </row>
    <row r="179" spans="2:5" x14ac:dyDescent="0.2">
      <c r="B179" s="137"/>
      <c r="C179" s="137"/>
      <c r="D179" s="136"/>
      <c r="E179" s="136"/>
    </row>
    <row r="180" spans="2:5" x14ac:dyDescent="0.2">
      <c r="B180" s="139"/>
      <c r="C180" s="138"/>
      <c r="D180" s="138"/>
      <c r="E180" s="138"/>
    </row>
    <row r="181" spans="2:5" x14ac:dyDescent="0.2">
      <c r="B181" s="137" t="s">
        <v>593</v>
      </c>
      <c r="C181" s="137"/>
      <c r="D181" s="136" t="s">
        <v>591</v>
      </c>
      <c r="E181" s="136"/>
    </row>
    <row r="182" spans="2:5" x14ac:dyDescent="0.2">
      <c r="B182" s="139" t="s">
        <v>599</v>
      </c>
      <c r="C182" s="138" t="s">
        <v>600</v>
      </c>
      <c r="D182" s="138"/>
      <c r="E182" s="138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rintOptions gridLines="1"/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8"/>
  <sheetViews>
    <sheetView topLeftCell="A28" zoomScaleNormal="100" workbookViewId="0">
      <selection activeCell="F40" sqref="F40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90" t="s">
        <v>589</v>
      </c>
      <c r="B1" s="190"/>
      <c r="C1" s="190"/>
      <c r="D1" s="10" t="s">
        <v>486</v>
      </c>
      <c r="E1" s="11">
        <v>2026</v>
      </c>
    </row>
    <row r="2" spans="1:5" ht="18.95" customHeight="1" x14ac:dyDescent="0.2">
      <c r="A2" s="190" t="s">
        <v>492</v>
      </c>
      <c r="B2" s="190"/>
      <c r="C2" s="190"/>
      <c r="D2" s="10" t="s">
        <v>487</v>
      </c>
      <c r="E2" s="11" t="s">
        <v>489</v>
      </c>
    </row>
    <row r="3" spans="1:5" ht="18.95" customHeight="1" x14ac:dyDescent="0.2">
      <c r="A3" s="190" t="s">
        <v>590</v>
      </c>
      <c r="B3" s="190"/>
      <c r="C3" s="190"/>
      <c r="D3" s="10" t="s">
        <v>488</v>
      </c>
      <c r="E3" s="11">
        <v>2</v>
      </c>
    </row>
    <row r="4" spans="1:5" ht="18.95" customHeight="1" x14ac:dyDescent="0.2">
      <c r="A4" s="190" t="s">
        <v>504</v>
      </c>
      <c r="B4" s="190"/>
      <c r="C4" s="190"/>
      <c r="D4" s="10"/>
      <c r="E4" s="11"/>
    </row>
    <row r="5" spans="1:5" x14ac:dyDescent="0.2">
      <c r="A5" s="192" t="s">
        <v>113</v>
      </c>
      <c r="B5" s="192"/>
      <c r="C5" s="192"/>
      <c r="D5" s="192"/>
      <c r="E5" s="192"/>
    </row>
    <row r="7" spans="1:5" x14ac:dyDescent="0.2">
      <c r="A7" s="191" t="s">
        <v>104</v>
      </c>
      <c r="B7" s="191"/>
      <c r="C7" s="191"/>
      <c r="D7" s="191"/>
      <c r="E7" s="191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75451446.780000001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67934931.930000007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3" spans="1:5" x14ac:dyDescent="0.2">
      <c r="A13" s="191" t="s">
        <v>105</v>
      </c>
      <c r="B13" s="191"/>
      <c r="C13" s="191"/>
      <c r="D13" s="191"/>
      <c r="E13" s="191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136727679.06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724894050.47000003</v>
      </c>
    </row>
    <row r="17" spans="1:5" x14ac:dyDescent="0.2">
      <c r="A17" s="14">
        <v>3230</v>
      </c>
      <c r="B17" s="12" t="s">
        <v>382</v>
      </c>
      <c r="C17" s="15">
        <f>SUM(C18:C21)</f>
        <v>41444.5</v>
      </c>
    </row>
    <row r="18" spans="1:5" x14ac:dyDescent="0.2">
      <c r="A18" s="14">
        <v>3231</v>
      </c>
      <c r="B18" s="12" t="s">
        <v>383</v>
      </c>
      <c r="C18" s="15">
        <v>41444.5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0</v>
      </c>
    </row>
    <row r="23" spans="1:5" x14ac:dyDescent="0.2">
      <c r="A23" s="14">
        <v>3241</v>
      </c>
      <c r="B23" s="12" t="s">
        <v>388</v>
      </c>
      <c r="C23" s="15">
        <v>0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577</v>
      </c>
      <c r="C29" s="15">
        <v>0</v>
      </c>
    </row>
    <row r="31" spans="1:5" x14ac:dyDescent="0.2">
      <c r="A31" s="22" t="s">
        <v>506</v>
      </c>
    </row>
    <row r="32" spans="1:5" x14ac:dyDescent="0.2">
      <c r="A32" s="22"/>
    </row>
    <row r="37" spans="2:5" x14ac:dyDescent="0.2">
      <c r="B37" s="137" t="s">
        <v>593</v>
      </c>
      <c r="C37" s="137"/>
      <c r="D37" s="136" t="s">
        <v>591</v>
      </c>
      <c r="E37" s="136"/>
    </row>
    <row r="38" spans="2:5" x14ac:dyDescent="0.2">
      <c r="B38" s="139" t="s">
        <v>596</v>
      </c>
      <c r="C38" s="189" t="s">
        <v>601</v>
      </c>
      <c r="D38" s="189"/>
      <c r="E38" s="189"/>
    </row>
  </sheetData>
  <sheetProtection formatCells="0" formatColumns="0" formatRows="0" insertColumns="0" insertRows="0" insertHyperlinks="0" deleteColumns="0" deleteRows="0" sort="0" autoFilter="0" pivotTables="0"/>
  <mergeCells count="8">
    <mergeCell ref="C38:E38"/>
    <mergeCell ref="A1:C1"/>
    <mergeCell ref="A2:C2"/>
    <mergeCell ref="A3:C3"/>
    <mergeCell ref="A4:C4"/>
    <mergeCell ref="A13:E13"/>
    <mergeCell ref="A7:E7"/>
    <mergeCell ref="A5:E5"/>
  </mergeCells>
  <printOptions horizontalCentered="1" gridLines="1"/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5"/>
  <sheetViews>
    <sheetView topLeftCell="A126" zoomScaleNormal="100" workbookViewId="0">
      <selection sqref="A1:E155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90" t="s">
        <v>589</v>
      </c>
      <c r="B1" s="190"/>
      <c r="C1" s="190"/>
      <c r="D1" s="10" t="s">
        <v>486</v>
      </c>
      <c r="E1" s="11">
        <v>2026</v>
      </c>
    </row>
    <row r="2" spans="1:5" s="16" customFormat="1" ht="18.95" customHeight="1" x14ac:dyDescent="0.25">
      <c r="A2" s="190" t="s">
        <v>493</v>
      </c>
      <c r="B2" s="190"/>
      <c r="C2" s="190"/>
      <c r="D2" s="10" t="s">
        <v>487</v>
      </c>
      <c r="E2" s="11" t="s">
        <v>489</v>
      </c>
    </row>
    <row r="3" spans="1:5" s="16" customFormat="1" ht="18.95" customHeight="1" x14ac:dyDescent="0.25">
      <c r="A3" s="190" t="s">
        <v>590</v>
      </c>
      <c r="B3" s="190"/>
      <c r="C3" s="190"/>
      <c r="D3" s="10" t="s">
        <v>488</v>
      </c>
      <c r="E3" s="11">
        <v>2</v>
      </c>
    </row>
    <row r="4" spans="1:5" s="16" customFormat="1" ht="18.95" customHeight="1" x14ac:dyDescent="0.25">
      <c r="A4" s="190" t="s">
        <v>504</v>
      </c>
      <c r="B4" s="190"/>
      <c r="C4" s="190"/>
      <c r="D4" s="10"/>
      <c r="E4" s="11"/>
    </row>
    <row r="5" spans="1:5" x14ac:dyDescent="0.2">
      <c r="A5" s="192" t="s">
        <v>113</v>
      </c>
      <c r="B5" s="192"/>
      <c r="C5" s="192"/>
      <c r="D5" s="192"/>
      <c r="E5" s="192"/>
    </row>
    <row r="7" spans="1:5" x14ac:dyDescent="0.2">
      <c r="A7" s="191" t="s">
        <v>567</v>
      </c>
      <c r="B7" s="191"/>
      <c r="C7" s="191"/>
      <c r="D7" s="191"/>
      <c r="E7" s="108"/>
    </row>
    <row r="8" spans="1:5" x14ac:dyDescent="0.2">
      <c r="A8" s="13" t="s">
        <v>84</v>
      </c>
      <c r="B8" s="13" t="s">
        <v>81</v>
      </c>
      <c r="C8" s="64">
        <v>2026</v>
      </c>
      <c r="D8" s="64">
        <v>2025</v>
      </c>
      <c r="E8" s="109"/>
    </row>
    <row r="9" spans="1:5" x14ac:dyDescent="0.2">
      <c r="A9" s="14">
        <v>1111</v>
      </c>
      <c r="B9" s="12" t="s">
        <v>394</v>
      </c>
      <c r="C9" s="15">
        <v>0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108899537.03</v>
      </c>
      <c r="D10" s="15">
        <v>91255787.829999998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82389147.120000005</v>
      </c>
      <c r="D12" s="15">
        <v>52105231.299999997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48">
        <f>SUM(C9:C15)</f>
        <v>191288684.15000001</v>
      </c>
      <c r="D16" s="148">
        <f>SUM(D9:D15)</f>
        <v>143361019.13</v>
      </c>
    </row>
    <row r="19" spans="1:5" x14ac:dyDescent="0.2">
      <c r="A19" s="191" t="s">
        <v>568</v>
      </c>
      <c r="B19" s="191"/>
      <c r="C19" s="191"/>
      <c r="D19" s="191"/>
    </row>
    <row r="20" spans="1:5" x14ac:dyDescent="0.2">
      <c r="A20" s="13" t="s">
        <v>84</v>
      </c>
      <c r="B20" s="13" t="s">
        <v>81</v>
      </c>
      <c r="C20" s="64">
        <v>2026</v>
      </c>
      <c r="D20" s="64">
        <v>2025</v>
      </c>
    </row>
    <row r="21" spans="1:5" x14ac:dyDescent="0.2">
      <c r="A21" s="21">
        <v>1230</v>
      </c>
      <c r="B21" s="22" t="s">
        <v>144</v>
      </c>
      <c r="C21" s="148">
        <f>SUM(C22:C28)</f>
        <v>124846414.64</v>
      </c>
      <c r="D21" s="148">
        <f>SUM(D22:D28)</f>
        <v>99020141.960000008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118904007.98999999</v>
      </c>
      <c r="D26" s="15">
        <v>94875936.370000005</v>
      </c>
    </row>
    <row r="27" spans="1:5" x14ac:dyDescent="0.2">
      <c r="A27" s="14">
        <v>1236</v>
      </c>
      <c r="B27" s="12" t="s">
        <v>150</v>
      </c>
      <c r="C27" s="15">
        <v>5942406.6500000004</v>
      </c>
      <c r="D27" s="15">
        <v>4144205.59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48">
        <f>SUM(C30:C37)</f>
        <v>18134669.640000001</v>
      </c>
      <c r="D29" s="148">
        <f>SUM(D30:D37)</f>
        <v>11328131.859999999</v>
      </c>
    </row>
    <row r="30" spans="1:5" x14ac:dyDescent="0.2">
      <c r="A30" s="14">
        <v>1241</v>
      </c>
      <c r="B30" s="12" t="s">
        <v>153</v>
      </c>
      <c r="C30" s="15">
        <v>1154569.6000000001</v>
      </c>
      <c r="D30" s="15">
        <v>3487595.99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1078316.6299999999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99754.2</v>
      </c>
    </row>
    <row r="33" spans="1:5" x14ac:dyDescent="0.2">
      <c r="A33" s="14">
        <v>1244</v>
      </c>
      <c r="B33" s="12" t="s">
        <v>156</v>
      </c>
      <c r="C33" s="15">
        <v>9315373.0399999991</v>
      </c>
      <c r="D33" s="15">
        <v>4888480.08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7664727</v>
      </c>
      <c r="D35" s="15">
        <v>1773984.96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x14ac:dyDescent="0.2">
      <c r="A38" s="90">
        <v>1250</v>
      </c>
      <c r="B38" s="91" t="s">
        <v>162</v>
      </c>
      <c r="C38" s="149">
        <f>SUM(C39:C43)</f>
        <v>88780.02</v>
      </c>
      <c r="D38" s="149">
        <f>SUM(D39:D43)</f>
        <v>195660.76</v>
      </c>
    </row>
    <row r="39" spans="1:5" x14ac:dyDescent="0.2">
      <c r="A39" s="92">
        <v>1251</v>
      </c>
      <c r="B39" s="93" t="s">
        <v>163</v>
      </c>
      <c r="C39" s="150">
        <v>88780.02</v>
      </c>
      <c r="D39" s="150">
        <v>195660.76</v>
      </c>
    </row>
    <row r="40" spans="1:5" x14ac:dyDescent="0.2">
      <c r="A40" s="92">
        <v>1252</v>
      </c>
      <c r="B40" s="93" t="s">
        <v>164</v>
      </c>
      <c r="C40" s="150">
        <v>0</v>
      </c>
      <c r="D40" s="150">
        <v>0</v>
      </c>
    </row>
    <row r="41" spans="1:5" x14ac:dyDescent="0.2">
      <c r="A41" s="92">
        <v>1253</v>
      </c>
      <c r="B41" s="93" t="s">
        <v>165</v>
      </c>
      <c r="C41" s="150">
        <v>0</v>
      </c>
      <c r="D41" s="150">
        <v>0</v>
      </c>
    </row>
    <row r="42" spans="1:5" x14ac:dyDescent="0.2">
      <c r="A42" s="92">
        <v>1254</v>
      </c>
      <c r="B42" s="93" t="s">
        <v>166</v>
      </c>
      <c r="C42" s="150">
        <v>0</v>
      </c>
      <c r="D42" s="150">
        <v>0</v>
      </c>
    </row>
    <row r="43" spans="1:5" x14ac:dyDescent="0.2">
      <c r="A43" s="92">
        <v>1259</v>
      </c>
      <c r="B43" s="93" t="s">
        <v>167</v>
      </c>
      <c r="C43" s="150">
        <v>0</v>
      </c>
      <c r="D43" s="150">
        <v>0</v>
      </c>
    </row>
    <row r="44" spans="1:5" x14ac:dyDescent="0.2">
      <c r="B44" s="65" t="s">
        <v>508</v>
      </c>
      <c r="C44" s="148">
        <f>C21+C29+C38</f>
        <v>143069864.30000001</v>
      </c>
      <c r="D44" s="148">
        <f>D21+D29+D38</f>
        <v>110543934.58000001</v>
      </c>
    </row>
    <row r="46" spans="1:5" x14ac:dyDescent="0.2">
      <c r="A46" s="191" t="s">
        <v>569</v>
      </c>
      <c r="B46" s="191"/>
      <c r="C46" s="191"/>
      <c r="D46" s="191"/>
      <c r="E46" s="108"/>
    </row>
    <row r="47" spans="1:5" x14ac:dyDescent="0.2">
      <c r="A47" s="13" t="s">
        <v>84</v>
      </c>
      <c r="B47" s="13" t="s">
        <v>81</v>
      </c>
      <c r="C47" s="64">
        <v>2026</v>
      </c>
      <c r="D47" s="64">
        <v>2025</v>
      </c>
      <c r="E47" s="109"/>
    </row>
    <row r="48" spans="1:5" x14ac:dyDescent="0.2">
      <c r="A48" s="21">
        <v>3210</v>
      </c>
      <c r="B48" s="22" t="s">
        <v>578</v>
      </c>
      <c r="C48" s="148">
        <v>136727679.06</v>
      </c>
      <c r="D48" s="148">
        <v>161630353.19999999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5" t="s">
        <v>498</v>
      </c>
      <c r="C49" s="148">
        <f>C54+C66+C94+C97+C50</f>
        <v>8651553.7799999993</v>
      </c>
      <c r="D49" s="148">
        <f>D54+D66+D94+D97+D50</f>
        <v>70712056.359999999</v>
      </c>
    </row>
    <row r="50" spans="1:4" x14ac:dyDescent="0.2">
      <c r="A50" s="69">
        <v>5100</v>
      </c>
      <c r="B50" s="70" t="s">
        <v>272</v>
      </c>
      <c r="C50" s="151">
        <f>SUM(C53+C51)</f>
        <v>0</v>
      </c>
      <c r="D50" s="151">
        <f>SUM(D53+D51)</f>
        <v>0</v>
      </c>
    </row>
    <row r="51" spans="1:4" x14ac:dyDescent="0.2">
      <c r="A51" s="95">
        <v>5120</v>
      </c>
      <c r="B51" s="106" t="s">
        <v>140</v>
      </c>
      <c r="C51" s="152">
        <f>C52</f>
        <v>0</v>
      </c>
      <c r="D51" s="152">
        <f>D52</f>
        <v>0</v>
      </c>
    </row>
    <row r="52" spans="1:4" x14ac:dyDescent="0.2">
      <c r="A52" s="88">
        <v>5120</v>
      </c>
      <c r="B52" s="107" t="s">
        <v>140</v>
      </c>
      <c r="C52" s="147">
        <v>0</v>
      </c>
      <c r="D52" s="147">
        <v>0</v>
      </c>
    </row>
    <row r="53" spans="1:4" x14ac:dyDescent="0.2">
      <c r="A53" s="71">
        <v>5130</v>
      </c>
      <c r="B53" s="72" t="s">
        <v>526</v>
      </c>
      <c r="C53" s="153">
        <v>0</v>
      </c>
      <c r="D53" s="153">
        <v>0</v>
      </c>
    </row>
    <row r="54" spans="1:4" x14ac:dyDescent="0.2">
      <c r="A54" s="21">
        <v>5400</v>
      </c>
      <c r="B54" s="22" t="s">
        <v>337</v>
      </c>
      <c r="C54" s="148">
        <f>C55+C57+C59+C61+C63</f>
        <v>0</v>
      </c>
      <c r="D54" s="148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x14ac:dyDescent="0.2">
      <c r="A66" s="21">
        <v>5500</v>
      </c>
      <c r="B66" s="22" t="s">
        <v>351</v>
      </c>
      <c r="C66" s="148">
        <f>C67+C76+C79+C85</f>
        <v>8651553.7799999993</v>
      </c>
      <c r="D66" s="148">
        <f>D67+D76+D79+D85</f>
        <v>15480731.439999999</v>
      </c>
    </row>
    <row r="67" spans="1:4" x14ac:dyDescent="0.2">
      <c r="A67" s="14">
        <v>5510</v>
      </c>
      <c r="B67" s="12" t="s">
        <v>352</v>
      </c>
      <c r="C67" s="15">
        <f>SUM(C68:C75)</f>
        <v>8651553.7799999993</v>
      </c>
      <c r="D67" s="15">
        <f>SUM(D68:D75)</f>
        <v>15480731.439999999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962224.73</v>
      </c>
      <c r="D70" s="15">
        <v>1924449.37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7623439.4699999997</v>
      </c>
      <c r="D72" s="15">
        <v>13443656.199999999</v>
      </c>
    </row>
    <row r="73" spans="1:4" x14ac:dyDescent="0.2">
      <c r="A73" s="14">
        <v>5516</v>
      </c>
      <c r="B73" s="12" t="s">
        <v>358</v>
      </c>
      <c r="C73" s="15">
        <v>2250</v>
      </c>
      <c r="D73" s="15">
        <v>5400</v>
      </c>
    </row>
    <row r="74" spans="1:4" x14ac:dyDescent="0.2">
      <c r="A74" s="14">
        <v>5517</v>
      </c>
      <c r="B74" s="12" t="s">
        <v>359</v>
      </c>
      <c r="C74" s="15">
        <v>63639.58</v>
      </c>
      <c r="D74" s="15">
        <v>107225.87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0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0</v>
      </c>
      <c r="D85" s="15">
        <f>SUM(D86:D93)</f>
        <v>0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0</v>
      </c>
      <c r="D93" s="15">
        <v>0</v>
      </c>
    </row>
    <row r="94" spans="1:4" x14ac:dyDescent="0.2">
      <c r="A94" s="21">
        <v>5600</v>
      </c>
      <c r="B94" s="22" t="s">
        <v>39</v>
      </c>
      <c r="C94" s="148">
        <f>C95</f>
        <v>0</v>
      </c>
      <c r="D94" s="148">
        <f>D95</f>
        <v>50741267.590000004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50741267.590000004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50741267.590000004</v>
      </c>
    </row>
    <row r="97" spans="1:4" x14ac:dyDescent="0.2">
      <c r="A97" s="21">
        <v>2110</v>
      </c>
      <c r="B97" s="66" t="s">
        <v>509</v>
      </c>
      <c r="C97" s="148">
        <f>SUM(C98:C102)</f>
        <v>0</v>
      </c>
      <c r="D97" s="148">
        <f>SUM(D98:D102)</f>
        <v>4490057.33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3563190.33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0</v>
      </c>
    </row>
    <row r="100" spans="1:4" x14ac:dyDescent="0.2">
      <c r="A100" s="14">
        <v>2112</v>
      </c>
      <c r="B100" s="12" t="s">
        <v>512</v>
      </c>
      <c r="C100" s="15">
        <v>0</v>
      </c>
      <c r="D100" s="15">
        <v>553367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23500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350000</v>
      </c>
    </row>
    <row r="103" spans="1:4" x14ac:dyDescent="0.2">
      <c r="A103" s="71"/>
      <c r="B103" s="75" t="s">
        <v>527</v>
      </c>
      <c r="C103" s="151">
        <f>+C104+C106+C112</f>
        <v>0</v>
      </c>
      <c r="D103" s="151">
        <f>+D104+D106+D112</f>
        <v>0</v>
      </c>
    </row>
    <row r="104" spans="1:4" x14ac:dyDescent="0.2">
      <c r="A104" s="69">
        <v>1270</v>
      </c>
      <c r="B104" s="70" t="s">
        <v>168</v>
      </c>
      <c r="C104" s="154">
        <f>+C105</f>
        <v>0</v>
      </c>
      <c r="D104" s="154">
        <f>+D105</f>
        <v>0</v>
      </c>
    </row>
    <row r="105" spans="1:4" x14ac:dyDescent="0.2">
      <c r="A105" s="71">
        <v>1273</v>
      </c>
      <c r="B105" s="72" t="s">
        <v>528</v>
      </c>
      <c r="C105" s="155">
        <v>0</v>
      </c>
      <c r="D105" s="155">
        <v>0</v>
      </c>
    </row>
    <row r="106" spans="1:4" x14ac:dyDescent="0.2">
      <c r="A106" s="69">
        <v>1140</v>
      </c>
      <c r="B106" s="70" t="s">
        <v>580</v>
      </c>
      <c r="C106" s="156">
        <f>SUM(C107:C111)</f>
        <v>0</v>
      </c>
      <c r="D106" s="156">
        <f>SUM(D107:D111)</f>
        <v>0</v>
      </c>
    </row>
    <row r="107" spans="1:4" x14ac:dyDescent="0.2">
      <c r="A107" s="71">
        <v>1141</v>
      </c>
      <c r="B107" s="72" t="s">
        <v>133</v>
      </c>
      <c r="C107" s="157">
        <v>0</v>
      </c>
      <c r="D107" s="157">
        <v>0</v>
      </c>
    </row>
    <row r="108" spans="1:4" x14ac:dyDescent="0.2">
      <c r="A108" s="71">
        <v>1142</v>
      </c>
      <c r="B108" s="72" t="s">
        <v>134</v>
      </c>
      <c r="C108" s="157">
        <v>0</v>
      </c>
      <c r="D108" s="157">
        <v>0</v>
      </c>
    </row>
    <row r="109" spans="1:4" x14ac:dyDescent="0.2">
      <c r="A109" s="71">
        <v>1143</v>
      </c>
      <c r="B109" s="72" t="s">
        <v>135</v>
      </c>
      <c r="C109" s="157">
        <v>0</v>
      </c>
      <c r="D109" s="157">
        <v>0</v>
      </c>
    </row>
    <row r="110" spans="1:4" x14ac:dyDescent="0.2">
      <c r="A110" s="71">
        <v>1144</v>
      </c>
      <c r="B110" s="72" t="s">
        <v>136</v>
      </c>
      <c r="C110" s="157">
        <v>0</v>
      </c>
      <c r="D110" s="157">
        <v>0</v>
      </c>
    </row>
    <row r="111" spans="1:4" x14ac:dyDescent="0.2">
      <c r="A111" s="71">
        <v>1145</v>
      </c>
      <c r="B111" s="72" t="s">
        <v>137</v>
      </c>
      <c r="C111" s="157">
        <v>0</v>
      </c>
      <c r="D111" s="157">
        <v>0</v>
      </c>
    </row>
    <row r="112" spans="1:4" x14ac:dyDescent="0.2">
      <c r="A112" s="69">
        <v>1150</v>
      </c>
      <c r="B112" s="70" t="s">
        <v>139</v>
      </c>
      <c r="C112" s="156">
        <f>SUM(C113)</f>
        <v>0</v>
      </c>
      <c r="D112" s="156">
        <f>SUM(D113)</f>
        <v>0</v>
      </c>
    </row>
    <row r="113" spans="1:4" x14ac:dyDescent="0.2">
      <c r="A113" s="71">
        <v>1151</v>
      </c>
      <c r="B113" s="72" t="s">
        <v>140</v>
      </c>
      <c r="C113" s="157">
        <v>0</v>
      </c>
      <c r="D113" s="157">
        <v>0</v>
      </c>
    </row>
    <row r="114" spans="1:4" x14ac:dyDescent="0.2">
      <c r="A114" s="71"/>
      <c r="B114" s="75" t="s">
        <v>581</v>
      </c>
      <c r="C114" s="151">
        <f>+C115+C137</f>
        <v>454474.83999999997</v>
      </c>
      <c r="D114" s="151">
        <f>+D115+D137</f>
        <v>183262.36000000002</v>
      </c>
    </row>
    <row r="115" spans="1:4" x14ac:dyDescent="0.2">
      <c r="A115" s="69">
        <v>4300</v>
      </c>
      <c r="B115" s="73" t="s">
        <v>254</v>
      </c>
      <c r="C115" s="154">
        <f>C129+C116+C119+C125+C127</f>
        <v>0</v>
      </c>
      <c r="D115" s="158">
        <f>D129+D116+D119+D125+D127</f>
        <v>0</v>
      </c>
    </row>
    <row r="116" spans="1:4" x14ac:dyDescent="0.2">
      <c r="A116" s="69">
        <v>4310</v>
      </c>
      <c r="B116" s="73" t="s">
        <v>255</v>
      </c>
      <c r="C116" s="154">
        <f>SUM(C117:C118)</f>
        <v>0</v>
      </c>
      <c r="D116" s="154">
        <f>SUM(D117:D118)</f>
        <v>0</v>
      </c>
    </row>
    <row r="117" spans="1:4" x14ac:dyDescent="0.2">
      <c r="A117" s="71">
        <v>4311</v>
      </c>
      <c r="B117" s="74" t="s">
        <v>423</v>
      </c>
      <c r="C117" s="155">
        <v>0</v>
      </c>
      <c r="D117" s="159">
        <v>0</v>
      </c>
    </row>
    <row r="118" spans="1:4" x14ac:dyDescent="0.2">
      <c r="A118" s="71">
        <v>4319</v>
      </c>
      <c r="B118" s="74" t="s">
        <v>256</v>
      </c>
      <c r="C118" s="155">
        <v>0</v>
      </c>
      <c r="D118" s="159">
        <v>0</v>
      </c>
    </row>
    <row r="119" spans="1:4" x14ac:dyDescent="0.2">
      <c r="A119" s="69">
        <v>4320</v>
      </c>
      <c r="B119" s="73" t="s">
        <v>257</v>
      </c>
      <c r="C119" s="154">
        <f>SUM(C120:C124)</f>
        <v>0</v>
      </c>
      <c r="D119" s="154">
        <f>SUM(D120:D124)</f>
        <v>0</v>
      </c>
    </row>
    <row r="120" spans="1:4" x14ac:dyDescent="0.2">
      <c r="A120" s="71">
        <v>4321</v>
      </c>
      <c r="B120" s="74" t="s">
        <v>258</v>
      </c>
      <c r="C120" s="155">
        <v>0</v>
      </c>
      <c r="D120" s="159">
        <v>0</v>
      </c>
    </row>
    <row r="121" spans="1:4" x14ac:dyDescent="0.2">
      <c r="A121" s="71">
        <v>4322</v>
      </c>
      <c r="B121" s="74" t="s">
        <v>259</v>
      </c>
      <c r="C121" s="155">
        <v>0</v>
      </c>
      <c r="D121" s="159">
        <v>0</v>
      </c>
    </row>
    <row r="122" spans="1:4" x14ac:dyDescent="0.2">
      <c r="A122" s="71">
        <v>4323</v>
      </c>
      <c r="B122" s="74" t="s">
        <v>260</v>
      </c>
      <c r="C122" s="155">
        <v>0</v>
      </c>
      <c r="D122" s="159">
        <v>0</v>
      </c>
    </row>
    <row r="123" spans="1:4" x14ac:dyDescent="0.2">
      <c r="A123" s="71">
        <v>4324</v>
      </c>
      <c r="B123" s="74" t="s">
        <v>261</v>
      </c>
      <c r="C123" s="155">
        <v>0</v>
      </c>
      <c r="D123" s="159">
        <v>0</v>
      </c>
    </row>
    <row r="124" spans="1:4" x14ac:dyDescent="0.2">
      <c r="A124" s="71">
        <v>4325</v>
      </c>
      <c r="B124" s="74" t="s">
        <v>262</v>
      </c>
      <c r="C124" s="155">
        <v>0</v>
      </c>
      <c r="D124" s="159">
        <v>0</v>
      </c>
    </row>
    <row r="125" spans="1:4" x14ac:dyDescent="0.2">
      <c r="A125" s="69">
        <v>4330</v>
      </c>
      <c r="B125" s="73" t="s">
        <v>263</v>
      </c>
      <c r="C125" s="154">
        <f>C126</f>
        <v>0</v>
      </c>
      <c r="D125" s="154">
        <f>D126</f>
        <v>0</v>
      </c>
    </row>
    <row r="126" spans="1:4" x14ac:dyDescent="0.2">
      <c r="A126" s="71">
        <v>4331</v>
      </c>
      <c r="B126" s="74" t="s">
        <v>263</v>
      </c>
      <c r="C126" s="155">
        <v>0</v>
      </c>
      <c r="D126" s="159">
        <v>0</v>
      </c>
    </row>
    <row r="127" spans="1:4" x14ac:dyDescent="0.2">
      <c r="A127" s="69">
        <v>4340</v>
      </c>
      <c r="B127" s="73" t="s">
        <v>264</v>
      </c>
      <c r="C127" s="154">
        <f>C128</f>
        <v>0</v>
      </c>
      <c r="D127" s="154">
        <f>D128</f>
        <v>0</v>
      </c>
    </row>
    <row r="128" spans="1:4" x14ac:dyDescent="0.2">
      <c r="A128" s="71">
        <v>4341</v>
      </c>
      <c r="B128" s="74" t="s">
        <v>264</v>
      </c>
      <c r="C128" s="155">
        <v>0</v>
      </c>
      <c r="D128" s="159">
        <v>0</v>
      </c>
    </row>
    <row r="129" spans="1:4" x14ac:dyDescent="0.2">
      <c r="A129" s="95">
        <v>4390</v>
      </c>
      <c r="B129" s="96" t="s">
        <v>265</v>
      </c>
      <c r="C129" s="160">
        <f>SUM(C130:C136)</f>
        <v>0</v>
      </c>
      <c r="D129" s="160">
        <f>SUM(D130:D136)</f>
        <v>0</v>
      </c>
    </row>
    <row r="130" spans="1:4" x14ac:dyDescent="0.2">
      <c r="A130" s="62">
        <v>4392</v>
      </c>
      <c r="B130" s="94" t="s">
        <v>266</v>
      </c>
      <c r="C130" s="161">
        <v>0</v>
      </c>
      <c r="D130" s="161">
        <v>0</v>
      </c>
    </row>
    <row r="131" spans="1:4" x14ac:dyDescent="0.2">
      <c r="A131" s="62">
        <v>4393</v>
      </c>
      <c r="B131" s="94" t="s">
        <v>424</v>
      </c>
      <c r="C131" s="161">
        <v>0</v>
      </c>
      <c r="D131" s="161">
        <v>0</v>
      </c>
    </row>
    <row r="132" spans="1:4" x14ac:dyDescent="0.2">
      <c r="A132" s="62">
        <v>4394</v>
      </c>
      <c r="B132" s="94" t="s">
        <v>267</v>
      </c>
      <c r="C132" s="161">
        <v>0</v>
      </c>
      <c r="D132" s="161">
        <v>0</v>
      </c>
    </row>
    <row r="133" spans="1:4" x14ac:dyDescent="0.2">
      <c r="A133" s="62">
        <v>4395</v>
      </c>
      <c r="B133" s="94" t="s">
        <v>268</v>
      </c>
      <c r="C133" s="161">
        <v>0</v>
      </c>
      <c r="D133" s="161">
        <v>0</v>
      </c>
    </row>
    <row r="134" spans="1:4" x14ac:dyDescent="0.2">
      <c r="A134" s="62">
        <v>4396</v>
      </c>
      <c r="B134" s="94" t="s">
        <v>269</v>
      </c>
      <c r="C134" s="161">
        <v>0</v>
      </c>
      <c r="D134" s="161">
        <v>0</v>
      </c>
    </row>
    <row r="135" spans="1:4" x14ac:dyDescent="0.2">
      <c r="A135" s="62">
        <v>4397</v>
      </c>
      <c r="B135" s="94" t="s">
        <v>425</v>
      </c>
      <c r="C135" s="161">
        <v>0</v>
      </c>
      <c r="D135" s="161">
        <v>0</v>
      </c>
    </row>
    <row r="136" spans="1:4" x14ac:dyDescent="0.2">
      <c r="A136" s="71">
        <v>4399</v>
      </c>
      <c r="B136" s="74" t="s">
        <v>265</v>
      </c>
      <c r="C136" s="155">
        <v>0</v>
      </c>
      <c r="D136" s="155">
        <v>0</v>
      </c>
    </row>
    <row r="137" spans="1:4" x14ac:dyDescent="0.2">
      <c r="A137" s="21">
        <v>1120</v>
      </c>
      <c r="B137" s="66" t="s">
        <v>515</v>
      </c>
      <c r="C137" s="148">
        <f>SUM(C138:C146)</f>
        <v>454474.83999999997</v>
      </c>
      <c r="D137" s="148">
        <f>SUM(D138:D146)</f>
        <v>183262.36000000002</v>
      </c>
    </row>
    <row r="138" spans="1:4" x14ac:dyDescent="0.2">
      <c r="A138" s="14">
        <v>1124</v>
      </c>
      <c r="B138" s="67" t="s">
        <v>516</v>
      </c>
      <c r="C138" s="162">
        <v>1881.68</v>
      </c>
      <c r="D138" s="15">
        <v>0.69</v>
      </c>
    </row>
    <row r="139" spans="1:4" x14ac:dyDescent="0.2">
      <c r="A139" s="14">
        <v>1124</v>
      </c>
      <c r="B139" s="67" t="s">
        <v>517</v>
      </c>
      <c r="C139" s="162">
        <v>0</v>
      </c>
      <c r="D139" s="15">
        <v>0</v>
      </c>
    </row>
    <row r="140" spans="1:4" x14ac:dyDescent="0.2">
      <c r="A140" s="14">
        <v>1124</v>
      </c>
      <c r="B140" s="67" t="s">
        <v>518</v>
      </c>
      <c r="C140" s="162">
        <v>0</v>
      </c>
      <c r="D140" s="15">
        <v>0</v>
      </c>
    </row>
    <row r="141" spans="1:4" x14ac:dyDescent="0.2">
      <c r="A141" s="14">
        <v>1124</v>
      </c>
      <c r="B141" s="67" t="s">
        <v>519</v>
      </c>
      <c r="C141" s="162">
        <v>452593.16</v>
      </c>
      <c r="D141" s="15">
        <v>183261.66</v>
      </c>
    </row>
    <row r="142" spans="1:4" x14ac:dyDescent="0.2">
      <c r="A142" s="14">
        <v>1124</v>
      </c>
      <c r="B142" s="67" t="s">
        <v>520</v>
      </c>
      <c r="C142" s="15">
        <v>0</v>
      </c>
      <c r="D142" s="15">
        <v>0.01</v>
      </c>
    </row>
    <row r="143" spans="1:4" x14ac:dyDescent="0.2">
      <c r="A143" s="14">
        <v>1124</v>
      </c>
      <c r="B143" s="67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7" t="s">
        <v>522</v>
      </c>
      <c r="C144" s="15">
        <v>0</v>
      </c>
      <c r="D144" s="15">
        <v>0</v>
      </c>
    </row>
    <row r="145" spans="1:5" x14ac:dyDescent="0.2">
      <c r="A145" s="14">
        <v>1122</v>
      </c>
      <c r="B145" s="67" t="s">
        <v>523</v>
      </c>
      <c r="C145" s="162">
        <v>0</v>
      </c>
      <c r="D145" s="15">
        <v>0</v>
      </c>
    </row>
    <row r="146" spans="1:5" x14ac:dyDescent="0.2">
      <c r="A146" s="14">
        <v>1122</v>
      </c>
      <c r="B146" s="67" t="s">
        <v>524</v>
      </c>
      <c r="C146" s="15">
        <v>0</v>
      </c>
      <c r="D146" s="15">
        <v>0</v>
      </c>
    </row>
    <row r="147" spans="1:5" x14ac:dyDescent="0.2">
      <c r="A147" s="14"/>
      <c r="B147" s="68" t="s">
        <v>525</v>
      </c>
      <c r="C147" s="148">
        <f>C48+C49-C103-C114</f>
        <v>144924758</v>
      </c>
      <c r="D147" s="148">
        <f>D48+D49-D103-D114</f>
        <v>232159147.19999999</v>
      </c>
    </row>
    <row r="148" spans="1:5" x14ac:dyDescent="0.2">
      <c r="C148" s="115"/>
    </row>
    <row r="149" spans="1:5" x14ac:dyDescent="0.2">
      <c r="A149" s="22" t="s">
        <v>506</v>
      </c>
    </row>
    <row r="154" spans="1:5" x14ac:dyDescent="0.2">
      <c r="B154" s="137" t="s">
        <v>593</v>
      </c>
      <c r="C154" s="171" t="s">
        <v>591</v>
      </c>
      <c r="D154" s="171"/>
      <c r="E154" s="171"/>
    </row>
    <row r="155" spans="1:5" x14ac:dyDescent="0.2">
      <c r="B155" s="139" t="s">
        <v>596</v>
      </c>
      <c r="C155" s="193" t="s">
        <v>602</v>
      </c>
      <c r="D155" s="193"/>
      <c r="E155" s="193"/>
    </row>
  </sheetData>
  <sheetProtection formatCells="0" formatColumns="0" formatRows="0" insertColumns="0" insertRows="0" insertHyperlinks="0" deleteColumns="0" deleteRows="0" sort="0" autoFilter="0" pivotTables="0"/>
  <mergeCells count="10">
    <mergeCell ref="C155:E155"/>
    <mergeCell ref="C154:E154"/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rintOptions gridLines="1"/>
  <pageMargins left="0.70866141732283472" right="0.70866141732283472" top="0.74803149606299213" bottom="0.74803149606299213" header="0.31496062992125984" footer="0.31496062992125984"/>
  <pageSetup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1"/>
  <sheetViews>
    <sheetView showGridLines="0" zoomScaleNormal="100" workbookViewId="0">
      <selection sqref="A1:E31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95" t="s">
        <v>589</v>
      </c>
      <c r="B1" s="196"/>
      <c r="C1" s="197"/>
    </row>
    <row r="2" spans="1:3" s="17" customFormat="1" ht="18" customHeight="1" x14ac:dyDescent="0.25">
      <c r="A2" s="198" t="s">
        <v>494</v>
      </c>
      <c r="B2" s="199"/>
      <c r="C2" s="200"/>
    </row>
    <row r="3" spans="1:3" s="17" customFormat="1" ht="18" customHeight="1" x14ac:dyDescent="0.25">
      <c r="A3" s="198" t="s">
        <v>590</v>
      </c>
      <c r="B3" s="199"/>
      <c r="C3" s="200"/>
    </row>
    <row r="4" spans="1:3" s="19" customFormat="1" ht="18" customHeight="1" x14ac:dyDescent="0.2">
      <c r="A4" s="201" t="s">
        <v>495</v>
      </c>
      <c r="B4" s="202"/>
      <c r="C4" s="203"/>
    </row>
    <row r="5" spans="1:3" s="19" customFormat="1" ht="18" customHeight="1" x14ac:dyDescent="0.2">
      <c r="A5" s="204" t="s">
        <v>399</v>
      </c>
      <c r="B5" s="205"/>
      <c r="C5" s="101">
        <v>2026</v>
      </c>
    </row>
    <row r="6" spans="1:3" x14ac:dyDescent="0.2">
      <c r="A6" s="30" t="s">
        <v>428</v>
      </c>
      <c r="B6" s="30"/>
      <c r="C6" s="163">
        <v>303521718.47000003</v>
      </c>
    </row>
    <row r="7" spans="1:3" x14ac:dyDescent="0.2">
      <c r="A7" s="31"/>
      <c r="B7" s="32"/>
      <c r="C7" s="49"/>
    </row>
    <row r="8" spans="1:3" x14ac:dyDescent="0.2">
      <c r="A8" s="39" t="s">
        <v>429</v>
      </c>
      <c r="B8" s="39"/>
      <c r="C8" s="164">
        <f>SUM(C9:C14)</f>
        <v>0</v>
      </c>
    </row>
    <row r="9" spans="1:3" x14ac:dyDescent="0.2">
      <c r="A9" s="46" t="s">
        <v>430</v>
      </c>
      <c r="B9" s="45" t="s">
        <v>255</v>
      </c>
      <c r="C9" s="165">
        <v>0</v>
      </c>
    </row>
    <row r="10" spans="1:3" x14ac:dyDescent="0.2">
      <c r="A10" s="33" t="s">
        <v>431</v>
      </c>
      <c r="B10" s="34" t="s">
        <v>440</v>
      </c>
      <c r="C10" s="165">
        <v>0</v>
      </c>
    </row>
    <row r="11" spans="1:3" x14ac:dyDescent="0.2">
      <c r="A11" s="33" t="s">
        <v>432</v>
      </c>
      <c r="B11" s="34" t="s">
        <v>263</v>
      </c>
      <c r="C11" s="165">
        <v>0</v>
      </c>
    </row>
    <row r="12" spans="1:3" x14ac:dyDescent="0.2">
      <c r="A12" s="33" t="s">
        <v>433</v>
      </c>
      <c r="B12" s="34" t="s">
        <v>264</v>
      </c>
      <c r="C12" s="165">
        <v>0</v>
      </c>
    </row>
    <row r="13" spans="1:3" x14ac:dyDescent="0.2">
      <c r="A13" s="33" t="s">
        <v>434</v>
      </c>
      <c r="B13" s="34" t="s">
        <v>265</v>
      </c>
      <c r="C13" s="165">
        <v>0</v>
      </c>
    </row>
    <row r="14" spans="1:3" x14ac:dyDescent="0.2">
      <c r="A14" s="35" t="s">
        <v>435</v>
      </c>
      <c r="B14" s="36" t="s">
        <v>436</v>
      </c>
      <c r="C14" s="165">
        <v>0</v>
      </c>
    </row>
    <row r="15" spans="1:3" x14ac:dyDescent="0.2">
      <c r="A15" s="31"/>
      <c r="B15" s="37"/>
      <c r="C15" s="38"/>
    </row>
    <row r="16" spans="1:3" x14ac:dyDescent="0.2">
      <c r="A16" s="39" t="s">
        <v>574</v>
      </c>
      <c r="B16" s="32"/>
      <c r="C16" s="164">
        <f>SUM(C17:C19)</f>
        <v>0</v>
      </c>
    </row>
    <row r="17" spans="1:5" x14ac:dyDescent="0.2">
      <c r="A17" s="40">
        <v>3.1</v>
      </c>
      <c r="B17" s="34" t="s">
        <v>439</v>
      </c>
      <c r="C17" s="165">
        <v>0</v>
      </c>
    </row>
    <row r="18" spans="1:5" x14ac:dyDescent="0.2">
      <c r="A18" s="41">
        <v>3.2</v>
      </c>
      <c r="B18" s="34" t="s">
        <v>437</v>
      </c>
      <c r="C18" s="165">
        <v>0</v>
      </c>
    </row>
    <row r="19" spans="1:5" x14ac:dyDescent="0.2">
      <c r="A19" s="41">
        <v>3.3</v>
      </c>
      <c r="B19" s="36" t="s">
        <v>438</v>
      </c>
      <c r="C19" s="166">
        <v>0</v>
      </c>
    </row>
    <row r="20" spans="1:5" x14ac:dyDescent="0.2">
      <c r="A20" s="31"/>
      <c r="B20" s="42"/>
      <c r="C20" s="43"/>
    </row>
    <row r="21" spans="1:5" x14ac:dyDescent="0.2">
      <c r="A21" s="44" t="s">
        <v>529</v>
      </c>
      <c r="B21" s="44"/>
      <c r="C21" s="163">
        <f>C6+C8-C16</f>
        <v>303521718.47000003</v>
      </c>
    </row>
    <row r="23" spans="1:5" ht="21" customHeight="1" x14ac:dyDescent="0.2">
      <c r="A23" s="194" t="s">
        <v>506</v>
      </c>
      <c r="B23" s="194"/>
      <c r="C23" s="194"/>
    </row>
    <row r="26" spans="1:5" x14ac:dyDescent="0.2">
      <c r="A26" s="137" t="s">
        <v>593</v>
      </c>
    </row>
    <row r="27" spans="1:5" x14ac:dyDescent="0.2">
      <c r="A27" s="139" t="s">
        <v>596</v>
      </c>
      <c r="B27" s="137"/>
      <c r="C27" s="137"/>
      <c r="D27" s="137"/>
    </row>
    <row r="28" spans="1:5" x14ac:dyDescent="0.2">
      <c r="A28" s="139"/>
      <c r="B28" s="139"/>
      <c r="C28" s="139"/>
      <c r="D28" s="139"/>
    </row>
    <row r="30" spans="1:5" x14ac:dyDescent="0.2">
      <c r="B30" s="171" t="s">
        <v>604</v>
      </c>
      <c r="C30" s="171"/>
      <c r="D30" s="171"/>
      <c r="E30" s="136"/>
    </row>
    <row r="31" spans="1:5" ht="15" customHeight="1" x14ac:dyDescent="0.2">
      <c r="B31" s="189" t="s">
        <v>603</v>
      </c>
      <c r="C31" s="189"/>
      <c r="D31" s="189"/>
      <c r="E31" s="189"/>
    </row>
  </sheetData>
  <mergeCells count="8">
    <mergeCell ref="B31:E31"/>
    <mergeCell ref="B30:D30"/>
    <mergeCell ref="A23:C23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scale="77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4"/>
  <sheetViews>
    <sheetView showGridLines="0" topLeftCell="A22" workbookViewId="0">
      <selection sqref="A1:C54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206" t="s">
        <v>589</v>
      </c>
      <c r="B1" s="207"/>
      <c r="C1" s="208"/>
    </row>
    <row r="2" spans="1:3" s="20" customFormat="1" ht="18.95" customHeight="1" x14ac:dyDescent="0.25">
      <c r="A2" s="209" t="s">
        <v>496</v>
      </c>
      <c r="B2" s="210"/>
      <c r="C2" s="211"/>
    </row>
    <row r="3" spans="1:3" s="20" customFormat="1" ht="18.95" customHeight="1" x14ac:dyDescent="0.25">
      <c r="A3" s="209" t="s">
        <v>590</v>
      </c>
      <c r="B3" s="210"/>
      <c r="C3" s="211"/>
    </row>
    <row r="4" spans="1:3" x14ac:dyDescent="0.2">
      <c r="A4" s="201" t="s">
        <v>495</v>
      </c>
      <c r="B4" s="202"/>
      <c r="C4" s="203"/>
    </row>
    <row r="5" spans="1:3" ht="22.15" customHeight="1" x14ac:dyDescent="0.2">
      <c r="A5" s="212" t="s">
        <v>399</v>
      </c>
      <c r="B5" s="213"/>
      <c r="C5" s="101">
        <v>2026</v>
      </c>
    </row>
    <row r="6" spans="1:3" x14ac:dyDescent="0.2">
      <c r="A6" s="54" t="s">
        <v>441</v>
      </c>
      <c r="B6" s="30"/>
      <c r="C6" s="167">
        <v>301212349.93000001</v>
      </c>
    </row>
    <row r="7" spans="1:3" x14ac:dyDescent="0.2">
      <c r="A7" s="48"/>
      <c r="B7" s="32"/>
      <c r="C7" s="49"/>
    </row>
    <row r="8" spans="1:3" x14ac:dyDescent="0.2">
      <c r="A8" s="39" t="s">
        <v>442</v>
      </c>
      <c r="B8" s="50"/>
      <c r="C8" s="164">
        <f>SUM(C9:C29)</f>
        <v>143069864.30000001</v>
      </c>
    </row>
    <row r="9" spans="1:3" x14ac:dyDescent="0.2">
      <c r="A9" s="63">
        <v>2.1</v>
      </c>
      <c r="B9" s="55" t="s">
        <v>283</v>
      </c>
      <c r="C9" s="168">
        <v>0</v>
      </c>
    </row>
    <row r="10" spans="1:3" x14ac:dyDescent="0.2">
      <c r="A10" s="63">
        <v>2.2000000000000002</v>
      </c>
      <c r="B10" s="55" t="s">
        <v>280</v>
      </c>
      <c r="C10" s="168">
        <v>0</v>
      </c>
    </row>
    <row r="11" spans="1:3" x14ac:dyDescent="0.2">
      <c r="A11" s="60">
        <v>2.2999999999999998</v>
      </c>
      <c r="B11" s="47" t="s">
        <v>153</v>
      </c>
      <c r="C11" s="168">
        <v>1154569.6000000001</v>
      </c>
    </row>
    <row r="12" spans="1:3" x14ac:dyDescent="0.2">
      <c r="A12" s="60">
        <v>2.4</v>
      </c>
      <c r="B12" s="47" t="s">
        <v>154</v>
      </c>
      <c r="C12" s="168">
        <v>0</v>
      </c>
    </row>
    <row r="13" spans="1:3" x14ac:dyDescent="0.2">
      <c r="A13" s="60">
        <v>2.5</v>
      </c>
      <c r="B13" s="47" t="s">
        <v>155</v>
      </c>
      <c r="C13" s="168">
        <v>0</v>
      </c>
    </row>
    <row r="14" spans="1:3" x14ac:dyDescent="0.2">
      <c r="A14" s="60">
        <v>2.6</v>
      </c>
      <c r="B14" s="47" t="s">
        <v>156</v>
      </c>
      <c r="C14" s="168">
        <v>9315373.0399999991</v>
      </c>
    </row>
    <row r="15" spans="1:3" x14ac:dyDescent="0.2">
      <c r="A15" s="60">
        <v>2.7</v>
      </c>
      <c r="B15" s="47" t="s">
        <v>157</v>
      </c>
      <c r="C15" s="168">
        <v>0</v>
      </c>
    </row>
    <row r="16" spans="1:3" x14ac:dyDescent="0.2">
      <c r="A16" s="60">
        <v>2.8</v>
      </c>
      <c r="B16" s="47" t="s">
        <v>158</v>
      </c>
      <c r="C16" s="168">
        <v>7664727</v>
      </c>
    </row>
    <row r="17" spans="1:3" x14ac:dyDescent="0.2">
      <c r="A17" s="60">
        <v>2.9</v>
      </c>
      <c r="B17" s="47" t="s">
        <v>160</v>
      </c>
      <c r="C17" s="168">
        <v>0</v>
      </c>
    </row>
    <row r="18" spans="1:3" x14ac:dyDescent="0.2">
      <c r="A18" s="60" t="s">
        <v>443</v>
      </c>
      <c r="B18" s="47" t="s">
        <v>444</v>
      </c>
      <c r="C18" s="168">
        <v>0</v>
      </c>
    </row>
    <row r="19" spans="1:3" x14ac:dyDescent="0.2">
      <c r="A19" s="60" t="s">
        <v>469</v>
      </c>
      <c r="B19" s="47" t="s">
        <v>162</v>
      </c>
      <c r="C19" s="168">
        <v>88780.02</v>
      </c>
    </row>
    <row r="20" spans="1:3" x14ac:dyDescent="0.2">
      <c r="A20" s="60" t="s">
        <v>470</v>
      </c>
      <c r="B20" s="47" t="s">
        <v>445</v>
      </c>
      <c r="C20" s="168">
        <v>118904007.98999999</v>
      </c>
    </row>
    <row r="21" spans="1:3" x14ac:dyDescent="0.2">
      <c r="A21" s="60" t="s">
        <v>471</v>
      </c>
      <c r="B21" s="47" t="s">
        <v>446</v>
      </c>
      <c r="C21" s="168">
        <v>5942406.6500000004</v>
      </c>
    </row>
    <row r="22" spans="1:3" x14ac:dyDescent="0.2">
      <c r="A22" s="60" t="s">
        <v>472</v>
      </c>
      <c r="B22" s="47" t="s">
        <v>447</v>
      </c>
      <c r="C22" s="168">
        <v>0</v>
      </c>
    </row>
    <row r="23" spans="1:3" x14ac:dyDescent="0.2">
      <c r="A23" s="60" t="s">
        <v>448</v>
      </c>
      <c r="B23" s="47" t="s">
        <v>449</v>
      </c>
      <c r="C23" s="168">
        <v>0</v>
      </c>
    </row>
    <row r="24" spans="1:3" x14ac:dyDescent="0.2">
      <c r="A24" s="60" t="s">
        <v>450</v>
      </c>
      <c r="B24" s="47" t="s">
        <v>451</v>
      </c>
      <c r="C24" s="168">
        <v>0</v>
      </c>
    </row>
    <row r="25" spans="1:3" x14ac:dyDescent="0.2">
      <c r="A25" s="60" t="s">
        <v>452</v>
      </c>
      <c r="B25" s="47" t="s">
        <v>453</v>
      </c>
      <c r="C25" s="168">
        <v>0</v>
      </c>
    </row>
    <row r="26" spans="1:3" x14ac:dyDescent="0.2">
      <c r="A26" s="60" t="s">
        <v>454</v>
      </c>
      <c r="B26" s="47" t="s">
        <v>455</v>
      </c>
      <c r="C26" s="168">
        <v>0</v>
      </c>
    </row>
    <row r="27" spans="1:3" x14ac:dyDescent="0.2">
      <c r="A27" s="60" t="s">
        <v>456</v>
      </c>
      <c r="B27" s="47" t="s">
        <v>457</v>
      </c>
      <c r="C27" s="168">
        <v>0</v>
      </c>
    </row>
    <row r="28" spans="1:3" x14ac:dyDescent="0.2">
      <c r="A28" s="60" t="s">
        <v>458</v>
      </c>
      <c r="B28" s="47" t="s">
        <v>459</v>
      </c>
      <c r="C28" s="168">
        <v>0</v>
      </c>
    </row>
    <row r="29" spans="1:3" x14ac:dyDescent="0.2">
      <c r="A29" s="60" t="s">
        <v>460</v>
      </c>
      <c r="B29" s="55" t="s">
        <v>461</v>
      </c>
      <c r="C29" s="168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69">
        <f>SUM(C32:C38)</f>
        <v>8651553.7799999993</v>
      </c>
    </row>
    <row r="32" spans="1:3" x14ac:dyDescent="0.2">
      <c r="A32" s="60" t="s">
        <v>463</v>
      </c>
      <c r="B32" s="47" t="s">
        <v>352</v>
      </c>
      <c r="C32" s="168">
        <v>8651553.7799999993</v>
      </c>
    </row>
    <row r="33" spans="1:3" x14ac:dyDescent="0.2">
      <c r="A33" s="60" t="s">
        <v>464</v>
      </c>
      <c r="B33" s="47" t="s">
        <v>40</v>
      </c>
      <c r="C33" s="168">
        <v>0</v>
      </c>
    </row>
    <row r="34" spans="1:3" x14ac:dyDescent="0.2">
      <c r="A34" s="60" t="s">
        <v>465</v>
      </c>
      <c r="B34" s="47" t="s">
        <v>362</v>
      </c>
      <c r="C34" s="168">
        <v>0</v>
      </c>
    </row>
    <row r="35" spans="1:3" x14ac:dyDescent="0.2">
      <c r="A35" s="60" t="s">
        <v>466</v>
      </c>
      <c r="B35" s="47" t="s">
        <v>368</v>
      </c>
      <c r="C35" s="168">
        <v>0</v>
      </c>
    </row>
    <row r="36" spans="1:3" x14ac:dyDescent="0.2">
      <c r="A36" s="60" t="s">
        <v>467</v>
      </c>
      <c r="B36" s="47" t="s">
        <v>376</v>
      </c>
      <c r="C36" s="168">
        <v>0</v>
      </c>
    </row>
    <row r="37" spans="1:3" x14ac:dyDescent="0.2">
      <c r="A37" s="60" t="s">
        <v>531</v>
      </c>
      <c r="B37" s="47" t="s">
        <v>575</v>
      </c>
      <c r="C37" s="168">
        <v>0</v>
      </c>
    </row>
    <row r="38" spans="1:3" x14ac:dyDescent="0.2">
      <c r="A38" s="60" t="s">
        <v>532</v>
      </c>
      <c r="B38" s="55" t="s">
        <v>468</v>
      </c>
      <c r="C38" s="170">
        <v>0</v>
      </c>
    </row>
    <row r="39" spans="1:3" x14ac:dyDescent="0.2">
      <c r="A39" s="48"/>
      <c r="B39" s="51"/>
      <c r="C39" s="52"/>
    </row>
    <row r="40" spans="1:3" x14ac:dyDescent="0.2">
      <c r="A40" s="53" t="s">
        <v>530</v>
      </c>
      <c r="B40" s="30"/>
      <c r="C40" s="163">
        <f>C6-C8+C31</f>
        <v>166794039.41</v>
      </c>
    </row>
    <row r="42" spans="1:3" ht="24" customHeight="1" x14ac:dyDescent="0.2">
      <c r="A42" s="194" t="s">
        <v>506</v>
      </c>
      <c r="B42" s="194"/>
      <c r="C42" s="194"/>
    </row>
    <row r="46" spans="1:3" x14ac:dyDescent="0.2">
      <c r="B46" s="140" t="s">
        <v>605</v>
      </c>
    </row>
    <row r="47" spans="1:3" x14ac:dyDescent="0.2">
      <c r="B47" s="18" t="s">
        <v>606</v>
      </c>
    </row>
    <row r="50" spans="2:3" x14ac:dyDescent="0.2">
      <c r="B50" s="215"/>
      <c r="C50" s="215"/>
    </row>
    <row r="51" spans="2:3" x14ac:dyDescent="0.2">
      <c r="B51" s="214"/>
      <c r="C51" s="214"/>
    </row>
    <row r="53" spans="2:3" x14ac:dyDescent="0.2">
      <c r="B53" s="215" t="s">
        <v>607</v>
      </c>
      <c r="C53" s="215"/>
    </row>
    <row r="54" spans="2:3" x14ac:dyDescent="0.2">
      <c r="B54" s="214" t="s">
        <v>592</v>
      </c>
      <c r="C54" s="214"/>
    </row>
  </sheetData>
  <mergeCells count="10">
    <mergeCell ref="B51:C51"/>
    <mergeCell ref="B50:C50"/>
    <mergeCell ref="B53:C53"/>
    <mergeCell ref="B54:C54"/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4"/>
  <sheetViews>
    <sheetView tabSelected="1" view="pageBreakPreview" topLeftCell="B30" zoomScale="78" zoomScaleNormal="78" zoomScaleSheetLayoutView="78" workbookViewId="0">
      <selection activeCell="E47" sqref="E47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90" t="s">
        <v>589</v>
      </c>
      <c r="B1" s="217"/>
      <c r="C1" s="217"/>
      <c r="D1" s="217"/>
      <c r="E1" s="217"/>
      <c r="F1" s="217"/>
      <c r="G1" s="10" t="s">
        <v>486</v>
      </c>
      <c r="H1" s="11">
        <v>2026</v>
      </c>
    </row>
    <row r="2" spans="1:10" ht="18.95" customHeight="1" x14ac:dyDescent="0.2">
      <c r="A2" s="190" t="s">
        <v>497</v>
      </c>
      <c r="B2" s="217"/>
      <c r="C2" s="217"/>
      <c r="D2" s="217"/>
      <c r="E2" s="217"/>
      <c r="F2" s="217"/>
      <c r="G2" s="10" t="s">
        <v>487</v>
      </c>
      <c r="H2" s="11" t="s">
        <v>489</v>
      </c>
    </row>
    <row r="3" spans="1:10" ht="18.95" customHeight="1" x14ac:dyDescent="0.2">
      <c r="A3" s="218" t="s">
        <v>590</v>
      </c>
      <c r="B3" s="219"/>
      <c r="C3" s="219"/>
      <c r="D3" s="219"/>
      <c r="E3" s="219"/>
      <c r="F3" s="219"/>
      <c r="G3" s="10" t="s">
        <v>488</v>
      </c>
      <c r="H3" s="11">
        <v>2</v>
      </c>
    </row>
    <row r="4" spans="1:10" x14ac:dyDescent="0.2">
      <c r="A4" s="218" t="str">
        <f>'Notas a los Edos Financieros'!A4</f>
        <v>(Cifras en Pesos)</v>
      </c>
      <c r="B4" s="219"/>
      <c r="C4" s="219"/>
      <c r="D4" s="219"/>
      <c r="E4" s="219"/>
      <c r="F4" s="219"/>
      <c r="G4" s="100"/>
      <c r="H4" s="100"/>
    </row>
    <row r="5" spans="1:10" x14ac:dyDescent="0.2">
      <c r="A5" s="192" t="s">
        <v>113</v>
      </c>
      <c r="B5" s="192"/>
      <c r="C5" s="192"/>
      <c r="D5" s="192"/>
      <c r="E5" s="192"/>
      <c r="F5" s="192"/>
      <c r="G5" s="192"/>
      <c r="H5" s="192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/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-5597</v>
      </c>
      <c r="D24" s="15">
        <v>0</v>
      </c>
      <c r="E24" s="15">
        <v>0</v>
      </c>
      <c r="F24" s="15">
        <f t="shared" si="0"/>
        <v>-5597</v>
      </c>
    </row>
    <row r="25" spans="1:6" x14ac:dyDescent="0.2">
      <c r="A25" s="12">
        <v>7340</v>
      </c>
      <c r="B25" s="12" t="s">
        <v>62</v>
      </c>
      <c r="C25" s="15">
        <v>5597</v>
      </c>
      <c r="D25" s="15">
        <v>0</v>
      </c>
      <c r="E25" s="15">
        <v>0</v>
      </c>
      <c r="F25" s="15">
        <f t="shared" si="0"/>
        <v>5597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587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5"/>
      <c r="D36" s="15"/>
      <c r="E36" s="15"/>
      <c r="F36" s="15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16" t="s">
        <v>533</v>
      </c>
      <c r="C39" s="216"/>
      <c r="D39" s="15"/>
      <c r="E39" s="15"/>
      <c r="F39" s="15"/>
    </row>
    <row r="40" spans="1:6" x14ac:dyDescent="0.2">
      <c r="B40" s="97" t="s">
        <v>399</v>
      </c>
      <c r="C40" s="102">
        <f>H1</f>
        <v>2026</v>
      </c>
      <c r="D40" s="15"/>
      <c r="E40" s="15"/>
      <c r="F40" s="15"/>
    </row>
    <row r="41" spans="1:6" x14ac:dyDescent="0.2">
      <c r="A41" s="12">
        <v>8110</v>
      </c>
      <c r="B41" s="76" t="s">
        <v>52</v>
      </c>
      <c r="C41" s="220">
        <v>495177012</v>
      </c>
      <c r="D41" s="15"/>
      <c r="E41" s="15"/>
      <c r="F41" s="15"/>
    </row>
    <row r="42" spans="1:6" x14ac:dyDescent="0.2">
      <c r="A42" s="12">
        <v>8120</v>
      </c>
      <c r="B42" s="76" t="s">
        <v>51</v>
      </c>
      <c r="C42" s="220">
        <v>249921352.56</v>
      </c>
      <c r="D42" s="15"/>
      <c r="E42" s="15"/>
      <c r="F42" s="15"/>
    </row>
    <row r="43" spans="1:6" x14ac:dyDescent="0.2">
      <c r="A43" s="12">
        <v>8130</v>
      </c>
      <c r="B43" s="76" t="s">
        <v>50</v>
      </c>
      <c r="C43" s="220">
        <v>58266059.030000001</v>
      </c>
      <c r="D43" s="15"/>
      <c r="E43" s="15"/>
      <c r="F43" s="15"/>
    </row>
    <row r="44" spans="1:6" x14ac:dyDescent="0.2">
      <c r="A44" s="12">
        <v>8140</v>
      </c>
      <c r="B44" s="76" t="s">
        <v>49</v>
      </c>
      <c r="C44" s="220">
        <v>454474.84</v>
      </c>
      <c r="D44" s="15"/>
      <c r="E44" s="15"/>
      <c r="F44" s="15"/>
    </row>
    <row r="45" spans="1:6" x14ac:dyDescent="0.2">
      <c r="A45" s="12">
        <v>8150</v>
      </c>
      <c r="B45" s="76" t="s">
        <v>48</v>
      </c>
      <c r="C45" s="220">
        <v>303067243.63</v>
      </c>
      <c r="D45" s="15"/>
      <c r="E45" s="15"/>
      <c r="F45" s="15"/>
    </row>
    <row r="46" spans="1:6" x14ac:dyDescent="0.2">
      <c r="B46" s="98"/>
      <c r="C46" s="99"/>
      <c r="D46" s="15"/>
      <c r="E46" s="15"/>
      <c r="F46" s="15"/>
    </row>
    <row r="47" spans="1:6" x14ac:dyDescent="0.2">
      <c r="B47" s="104"/>
      <c r="C47" s="105"/>
      <c r="D47" s="15"/>
      <c r="E47" s="15"/>
      <c r="F47" s="15"/>
    </row>
    <row r="48" spans="1:6" x14ac:dyDescent="0.2">
      <c r="B48" s="216" t="s">
        <v>534</v>
      </c>
      <c r="C48" s="216"/>
    </row>
    <row r="49" spans="1:4" x14ac:dyDescent="0.2">
      <c r="B49" s="103" t="s">
        <v>399</v>
      </c>
      <c r="C49" s="102">
        <f>H1</f>
        <v>2026</v>
      </c>
    </row>
    <row r="50" spans="1:4" x14ac:dyDescent="0.2">
      <c r="A50" s="12">
        <v>8210</v>
      </c>
      <c r="B50" s="76" t="s">
        <v>47</v>
      </c>
      <c r="C50" s="221">
        <v>495177012</v>
      </c>
    </row>
    <row r="51" spans="1:4" x14ac:dyDescent="0.2">
      <c r="A51" s="12">
        <v>8220</v>
      </c>
      <c r="B51" s="76" t="s">
        <v>46</v>
      </c>
      <c r="C51" s="221">
        <v>355419855.05000001</v>
      </c>
    </row>
    <row r="52" spans="1:4" x14ac:dyDescent="0.2">
      <c r="A52" s="12">
        <v>8230</v>
      </c>
      <c r="B52" s="76" t="s">
        <v>576</v>
      </c>
      <c r="C52" s="221">
        <v>249563449.81</v>
      </c>
    </row>
    <row r="53" spans="1:4" x14ac:dyDescent="0.2">
      <c r="A53" s="12">
        <v>8240</v>
      </c>
      <c r="B53" s="76" t="s">
        <v>45</v>
      </c>
      <c r="C53" s="221">
        <v>88108256.829999998</v>
      </c>
    </row>
    <row r="54" spans="1:4" x14ac:dyDescent="0.2">
      <c r="A54" s="12">
        <v>8250</v>
      </c>
      <c r="B54" s="76" t="s">
        <v>44</v>
      </c>
      <c r="C54" s="221">
        <v>0</v>
      </c>
    </row>
    <row r="55" spans="1:4" x14ac:dyDescent="0.2">
      <c r="A55" s="12">
        <v>8260</v>
      </c>
      <c r="B55" s="76" t="s">
        <v>43</v>
      </c>
      <c r="C55" s="221">
        <v>0</v>
      </c>
    </row>
    <row r="56" spans="1:4" x14ac:dyDescent="0.2">
      <c r="A56" s="12">
        <v>8270</v>
      </c>
      <c r="B56" s="76" t="s">
        <v>42</v>
      </c>
      <c r="C56" s="221">
        <v>301212349.93000001</v>
      </c>
    </row>
    <row r="58" spans="1:4" x14ac:dyDescent="0.2">
      <c r="B58" s="4"/>
    </row>
    <row r="59" spans="1:4" x14ac:dyDescent="0.2">
      <c r="A59" s="116" t="s">
        <v>506</v>
      </c>
    </row>
    <row r="63" spans="1:4" x14ac:dyDescent="0.2">
      <c r="B63" s="140" t="s">
        <v>605</v>
      </c>
      <c r="C63" s="215" t="s">
        <v>607</v>
      </c>
      <c r="D63" s="215"/>
    </row>
    <row r="64" spans="1:4" x14ac:dyDescent="0.2">
      <c r="B64" s="18" t="s">
        <v>608</v>
      </c>
      <c r="C64" s="214" t="s">
        <v>592</v>
      </c>
      <c r="D64" s="214"/>
    </row>
  </sheetData>
  <sheetProtection formatCells="0" formatColumns="0" formatRows="0" insertColumns="0" insertRows="0" insertHyperlinks="0" deleteColumns="0" deleteRows="0" sort="0" autoFilter="0" pivotTables="0"/>
  <mergeCells count="9">
    <mergeCell ref="C63:D63"/>
    <mergeCell ref="C64:D64"/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4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2026-07-24T17:51:39Z</cp:lastPrinted>
  <dcterms:created xsi:type="dcterms:W3CDTF">2012-12-11T20:36:24Z</dcterms:created>
  <dcterms:modified xsi:type="dcterms:W3CDTF">2026-07-28T20:04:02Z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